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5\Kỳ họp 32\TTr, DTNQ\DTNQ\"/>
    </mc:Choice>
  </mc:AlternateContent>
  <bookViews>
    <workbookView xWindow="-105" yWindow="-105" windowWidth="16665" windowHeight="9465" activeTab="9"/>
  </bookViews>
  <sheets>
    <sheet name="TH" sheetId="1" r:id="rId1"/>
    <sheet name="1.DH" sheetId="12" r:id="rId2"/>
    <sheet name="2.QT" sheetId="5" r:id="rId3"/>
    <sheet name="3.VL" sheetId="7" r:id="rId4"/>
    <sheet name="4.GL" sheetId="11" r:id="rId5"/>
    <sheet name="5.HL" sheetId="9" r:id="rId6"/>
    <sheet name="6.TP" sheetId="14" r:id="rId7"/>
    <sheet name="7.HH" sheetId="15" r:id="rId8"/>
    <sheet name="8.DK" sheetId="10" r:id="rId9"/>
    <sheet name="9.CL" sheetId="13" r:id="rId10"/>
    <sheet name="10.CC" sheetId="8" r:id="rId11"/>
  </sheets>
  <definedNames>
    <definedName name="_xlnm.Print_Area" localSheetId="1">'1.DH'!$A$1:$O$16</definedName>
    <definedName name="_xlnm.Print_Area" localSheetId="10">'10.CC'!$A$1:$O$16</definedName>
    <definedName name="_xlnm.Print_Area" localSheetId="2">'2.QT'!$A$1:$O$26</definedName>
    <definedName name="_xlnm.Print_Area" localSheetId="3">'3.VL'!$A$1:$O$55</definedName>
    <definedName name="_xlnm.Print_Area" localSheetId="4">'4.GL'!$A$1:$O$25</definedName>
    <definedName name="_xlnm.Print_Area" localSheetId="5">'5.HL'!$A$1:$O$38</definedName>
    <definedName name="_xlnm.Print_Area" localSheetId="6">'6.TP'!$A$1:$O$26</definedName>
    <definedName name="_xlnm.Print_Area" localSheetId="7">'7.HH'!$A$1:$O$33</definedName>
    <definedName name="_xlnm.Print_Area" localSheetId="8">'8.DK'!$A$1:$O$26</definedName>
    <definedName name="_xlnm.Print_Area" localSheetId="9">'9.CL'!$A$1:$O$25</definedName>
    <definedName name="_xlnm.Print_Area" localSheetId="0">TH!$A$1:$P$22</definedName>
    <definedName name="_xlnm.Print_Titles" localSheetId="1">'1.DH'!$9:$11</definedName>
    <definedName name="_xlnm.Print_Titles" localSheetId="10">'10.CC'!$9:$11</definedName>
    <definedName name="_xlnm.Print_Titles" localSheetId="2">'2.QT'!$9:$11</definedName>
    <definedName name="_xlnm.Print_Titles" localSheetId="3">'3.VL'!$9:$11</definedName>
    <definedName name="_xlnm.Print_Titles" localSheetId="4">'4.GL'!$9:$11</definedName>
    <definedName name="_xlnm.Print_Titles" localSheetId="5">'5.HL'!$9:$11</definedName>
    <definedName name="_xlnm.Print_Titles" localSheetId="6">'6.TP'!$9:$11</definedName>
    <definedName name="_xlnm.Print_Titles" localSheetId="7">'7.HH'!$9:$11</definedName>
    <definedName name="_xlnm.Print_Titles" localSheetId="8">'8.DK'!$9:$11</definedName>
    <definedName name="_xlnm.Print_Titles" localSheetId="9">'9.CL'!$9:$11</definedName>
  </definedNames>
  <calcPr calcId="152511"/>
</workbook>
</file>

<file path=xl/calcChain.xml><?xml version="1.0" encoding="utf-8"?>
<calcChain xmlns="http://schemas.openxmlformats.org/spreadsheetml/2006/main">
  <c r="O17" i="1" l="1"/>
  <c r="J30" i="15"/>
  <c r="I19" i="15"/>
  <c r="I18" i="15"/>
  <c r="I17" i="15"/>
  <c r="I16" i="15"/>
  <c r="I15" i="15"/>
  <c r="I12" i="12" l="1"/>
  <c r="J12" i="12"/>
  <c r="O16" i="1" l="1"/>
  <c r="M16" i="1"/>
  <c r="H12" i="14" l="1"/>
  <c r="I12" i="14"/>
  <c r="K12" i="14"/>
  <c r="M12" i="14"/>
  <c r="N12" i="14"/>
  <c r="G12" i="14"/>
  <c r="J12" i="14" l="1"/>
  <c r="M19" i="1"/>
  <c r="K37" i="9" l="1"/>
  <c r="M15" i="1" s="1"/>
  <c r="H12" i="9" l="1"/>
  <c r="I12" i="9"/>
  <c r="J12" i="9"/>
  <c r="K12" i="9"/>
  <c r="L15" i="1" s="1"/>
  <c r="Q15" i="1" s="1"/>
  <c r="L12" i="9"/>
  <c r="M12" i="9"/>
  <c r="G12" i="9"/>
  <c r="O13" i="1" l="1"/>
  <c r="M13" i="1"/>
  <c r="M12" i="1" l="1"/>
  <c r="O14" i="1"/>
  <c r="M14" i="1"/>
  <c r="O18" i="1" l="1"/>
  <c r="J12" i="10"/>
  <c r="I12" i="10"/>
  <c r="G12" i="10"/>
  <c r="M12" i="10"/>
  <c r="J12" i="5" l="1"/>
  <c r="I12" i="5"/>
  <c r="J12" i="7" l="1"/>
  <c r="I12" i="7"/>
  <c r="J12" i="11" l="1"/>
  <c r="I12" i="11"/>
  <c r="J12" i="13" l="1"/>
  <c r="I12" i="13"/>
  <c r="J12" i="15"/>
  <c r="I12" i="15"/>
  <c r="M12" i="13" l="1"/>
  <c r="G12" i="13"/>
  <c r="H12" i="13"/>
  <c r="K12" i="13"/>
  <c r="L11" i="1" l="1"/>
  <c r="Q11" i="1" s="1"/>
  <c r="K12" i="1"/>
  <c r="K13" i="1"/>
  <c r="K14" i="1"/>
  <c r="K15" i="1"/>
  <c r="K16" i="1"/>
  <c r="K17" i="1"/>
  <c r="K18" i="1"/>
  <c r="K19" i="1"/>
  <c r="K20" i="1"/>
  <c r="K11" i="1"/>
  <c r="J20" i="1"/>
  <c r="J19" i="1"/>
  <c r="J18" i="1"/>
  <c r="J17" i="1"/>
  <c r="J16" i="1"/>
  <c r="J15" i="1"/>
  <c r="J14" i="1"/>
  <c r="J13" i="1"/>
  <c r="J12" i="1"/>
  <c r="J11" i="1"/>
  <c r="O10" i="1"/>
  <c r="H12" i="7"/>
  <c r="K12" i="7"/>
  <c r="L13" i="1" s="1"/>
  <c r="Q13" i="1" s="1"/>
  <c r="L12" i="7"/>
  <c r="M12" i="7"/>
  <c r="N13" i="1" s="1"/>
  <c r="N12" i="7"/>
  <c r="G12" i="7"/>
  <c r="R11" i="1" l="1"/>
  <c r="R13" i="1"/>
  <c r="K10" i="1"/>
  <c r="J10" i="1"/>
  <c r="L12" i="8"/>
  <c r="N16" i="1" l="1"/>
  <c r="M11" i="1" l="1"/>
  <c r="H29" i="15" l="1"/>
  <c r="K28" i="15"/>
  <c r="K27" i="15"/>
  <c r="K26" i="15"/>
  <c r="K25" i="15"/>
  <c r="G25" i="15"/>
  <c r="H23" i="15"/>
  <c r="G22" i="15"/>
  <c r="H22" i="15" s="1"/>
  <c r="G21" i="15"/>
  <c r="G20" i="15"/>
  <c r="K18" i="15"/>
  <c r="S17" i="15"/>
  <c r="K15" i="15"/>
  <c r="M17" i="1" s="1"/>
  <c r="G15" i="15"/>
  <c r="G14" i="15"/>
  <c r="G13" i="15"/>
  <c r="N12" i="15"/>
  <c r="M12" i="15"/>
  <c r="N17" i="1" s="1"/>
  <c r="H12" i="15" l="1"/>
  <c r="G12" i="15"/>
  <c r="L12" i="15"/>
  <c r="K12" i="15"/>
  <c r="L17" i="1" s="1"/>
  <c r="Q17" i="1" l="1"/>
  <c r="R17" i="1"/>
  <c r="N12" i="11"/>
  <c r="M12" i="11"/>
  <c r="N14" i="1" s="1"/>
  <c r="L12" i="11"/>
  <c r="K12" i="11"/>
  <c r="L14" i="1" s="1"/>
  <c r="H12" i="11"/>
  <c r="G12" i="11"/>
  <c r="Q14" i="1" l="1"/>
  <c r="R14" i="1"/>
  <c r="L23" i="14"/>
  <c r="L22" i="14"/>
  <c r="L21" i="14"/>
  <c r="L20" i="14"/>
  <c r="L19" i="14"/>
  <c r="L18" i="14"/>
  <c r="T17" i="14"/>
  <c r="L17" i="14"/>
  <c r="L16" i="14"/>
  <c r="L15" i="14"/>
  <c r="L16" i="1"/>
  <c r="L13" i="14"/>
  <c r="O12" i="14"/>
  <c r="Q16" i="1" l="1"/>
  <c r="R16" i="1"/>
  <c r="L14" i="14"/>
  <c r="L12" i="14" s="1"/>
  <c r="L19" i="1"/>
  <c r="N12" i="13"/>
  <c r="L16" i="13"/>
  <c r="L14" i="13"/>
  <c r="S13" i="13"/>
  <c r="L13" i="13"/>
  <c r="L22" i="13"/>
  <c r="L21" i="13"/>
  <c r="L15" i="13"/>
  <c r="Q19" i="1" l="1"/>
  <c r="R19" i="1"/>
  <c r="L12" i="13"/>
  <c r="K12" i="12" l="1"/>
  <c r="M12" i="12"/>
  <c r="N12" i="12"/>
  <c r="L12" i="12"/>
  <c r="H14" i="12"/>
  <c r="H12" i="12" s="1"/>
  <c r="G12" i="12"/>
  <c r="S23" i="11" l="1"/>
  <c r="L22" i="10" l="1"/>
  <c r="L21" i="10"/>
  <c r="L20" i="10"/>
  <c r="L19" i="10"/>
  <c r="L17" i="10"/>
  <c r="L16" i="10"/>
  <c r="K13" i="10"/>
  <c r="H13" i="10"/>
  <c r="H12" i="10" s="1"/>
  <c r="N12" i="10"/>
  <c r="N18" i="1"/>
  <c r="N10" i="1" s="1"/>
  <c r="L18" i="1" l="1"/>
  <c r="R18" i="1" s="1"/>
  <c r="M18" i="1"/>
  <c r="K12" i="10"/>
  <c r="L12" i="10"/>
  <c r="Q18" i="1" l="1"/>
  <c r="N12" i="9"/>
  <c r="L12" i="5"/>
  <c r="K12" i="5"/>
  <c r="L12" i="1" s="1"/>
  <c r="G12" i="5"/>
  <c r="R15" i="1" l="1"/>
  <c r="Q12" i="1"/>
  <c r="R12" i="1"/>
  <c r="H14" i="8"/>
  <c r="H12" i="8" s="1"/>
  <c r="K13" i="8"/>
  <c r="J12" i="8"/>
  <c r="I12" i="8"/>
  <c r="G12" i="8"/>
  <c r="K12" i="8" l="1"/>
  <c r="L20" i="1" s="1"/>
  <c r="Q20" i="1" s="1"/>
  <c r="M20" i="1"/>
  <c r="M10" i="1" s="1"/>
  <c r="R20" i="1"/>
  <c r="R10" i="1" s="1"/>
  <c r="L10" i="1"/>
  <c r="H18" i="5"/>
  <c r="H16" i="5"/>
  <c r="H12" i="5" l="1"/>
  <c r="D12" i="1"/>
  <c r="D13" i="1"/>
  <c r="D14" i="1"/>
  <c r="D15" i="1"/>
  <c r="D16" i="1"/>
  <c r="D17" i="1"/>
  <c r="D18" i="1"/>
  <c r="D19" i="1"/>
  <c r="D20" i="1"/>
  <c r="D11" i="1"/>
  <c r="F10" i="1"/>
  <c r="G10" i="1"/>
  <c r="H10" i="1"/>
  <c r="I10" i="1"/>
  <c r="E10" i="1"/>
  <c r="D10" i="1" l="1"/>
  <c r="C10" i="1" l="1"/>
  <c r="Q2" i="1" s="1"/>
</calcChain>
</file>

<file path=xl/sharedStrings.xml><?xml version="1.0" encoding="utf-8"?>
<sst xmlns="http://schemas.openxmlformats.org/spreadsheetml/2006/main" count="952" uniqueCount="482">
  <si>
    <t>TT</t>
  </si>
  <si>
    <t>Đơn vị</t>
  </si>
  <si>
    <t>Kế hoạch 2021-2025 HĐND tỉnh giao</t>
  </si>
  <si>
    <t>Trong đó</t>
  </si>
  <si>
    <t>TỔNG CỘNG</t>
  </si>
  <si>
    <t>Thành phố Đông Hà</t>
  </si>
  <si>
    <t>Thị xã Quảng Trị</t>
  </si>
  <si>
    <t>Huyện Hải Lăng</t>
  </si>
  <si>
    <t>Huyện Triệu Phong</t>
  </si>
  <si>
    <t>Huyện Vĩnh Linh</t>
  </si>
  <si>
    <t>Huyện Gio Linh</t>
  </si>
  <si>
    <t>Huyện Hướng Hóa</t>
  </si>
  <si>
    <t>Huyện Đakrông</t>
  </si>
  <si>
    <t>Huyện Cam Lộ</t>
  </si>
  <si>
    <t>Huyện đảo Cồn Cỏ</t>
  </si>
  <si>
    <t>Tổng mức đầu tư</t>
  </si>
  <si>
    <t>THỊ XÃ QUẢNG TRỊ</t>
  </si>
  <si>
    <t>Kế hoạch 2025</t>
  </si>
  <si>
    <t>Danh mục dự án</t>
  </si>
  <si>
    <t>Tổng số</t>
  </si>
  <si>
    <t>Trung tâm hành chính thị xã (GĐ 1); Hạng mục: Nhà làm việc 5 tầng</t>
  </si>
  <si>
    <t>Trung tâm giáo dục nghề nghiệp - giáo dục thường xuyên; Hạng mục: Phòng học chức năng, Nhà hiệu bộ</t>
  </si>
  <si>
    <t>TỔNG CỘNG</t>
  </si>
  <si>
    <t>Giao đầu kỳ</t>
  </si>
  <si>
    <t>Năm 2021</t>
  </si>
  <si>
    <t>Năm 2022</t>
  </si>
  <si>
    <t>Năm 2023</t>
  </si>
  <si>
    <t>Năm 2024</t>
  </si>
  <si>
    <t>Năm 2025</t>
  </si>
  <si>
    <t>Mã số dự án</t>
  </si>
  <si>
    <t>Quyết định đầu tư dự án</t>
  </si>
  <si>
    <t>Số QĐ, ngày tháng, năm, ban hành</t>
  </si>
  <si>
    <t>Trường TH&amp;THCS Lương Thế Vinh, HM: Nhà học bộ môn và Nhà đa năng</t>
  </si>
  <si>
    <t xml:space="preserve"> 1314/QĐ-UBND ngày 12/12/2022 </t>
  </si>
  <si>
    <t>Hoàn thành</t>
  </si>
  <si>
    <t>Trường THCS Thành Cổ, thị xã Quảng Trị, hạng mục: Phòng tổ chuyên môn và Hội trường</t>
  </si>
  <si>
    <t xml:space="preserve"> 987/QĐ-UBND ngày 17/10/2023 </t>
  </si>
  <si>
    <t>Trường tiểu học Trần Quốc Toản, hạng mục: Xây mới dãy nhà học 3 tầng</t>
  </si>
  <si>
    <t xml:space="preserve"> 986/QĐ-UBND ngày 17/10/2023 </t>
  </si>
  <si>
    <t>1407/QĐ-UBND ngày 25/11/2024</t>
  </si>
  <si>
    <t xml:space="preserve">523/QĐ-UBND ngày 20/05/2022 </t>
  </si>
  <si>
    <t xml:space="preserve">269/QĐ-UBND ngày 30/03/2022 </t>
  </si>
  <si>
    <t>Bê tông giai thông nội phường</t>
  </si>
  <si>
    <t>Điện chiếu sáng hẽm kiệt</t>
  </si>
  <si>
    <t>Điện chiếu sáng hẽm, kiệt Phường 3</t>
  </si>
  <si>
    <t>Điện chiếu sáng thôn, xóm xã Hải Lệ</t>
  </si>
  <si>
    <t>Vốn ủy thác ngân hàng CSXH</t>
  </si>
  <si>
    <t>Trong đó: cấp huyện cân đối</t>
  </si>
  <si>
    <t>Ước giải ngân đến 30/6</t>
  </si>
  <si>
    <t>Kế hoạch 2024 kéo dài sang 2025</t>
  </si>
  <si>
    <t>HUYỆN VĨNH LINH</t>
  </si>
  <si>
    <t>Cầu Trạm xã Vĩnh Chấp, huyện Vĩnh Linh</t>
  </si>
  <si>
    <t>Trung tâm y tế huyện Vĩnh Linh; Hạng mục: Khoa chuẩn đoán hình ảnh, Khoa truyền nhiễm</t>
  </si>
  <si>
    <t>Đường bê tông nối trục đường Ả Rập, thị trấn Bến Quan</t>
  </si>
  <si>
    <t>Đường bê tông khóm 4 giao đường Ả Rập, thị trấn Bến Quan</t>
  </si>
  <si>
    <t>Trường tiểu học Nguyễn Bá Ngọc, thị trấn Hồ Xá. HM: Thay nền, chống thấm mái và quét vôi màu nhà 2 tầng, 8 phòng học</t>
  </si>
  <si>
    <t>Bê tông hóa các trục đường liên thôn xã Vĩnh Hòa</t>
  </si>
  <si>
    <t>Đường bê tông xóm Hữu Nghị thuộc khóm 3, thị trấn Bến Quan</t>
  </si>
  <si>
    <t>Đường Trung Nam huyện Vĩnh Linh</t>
  </si>
  <si>
    <t xml:space="preserve">Trường Tiểu học xã Hiền Thành, huyện Vĩnh Linh; Hạng mục: Xây dựng nhà 3 phòng học </t>
  </si>
  <si>
    <t>Trường trung học cơ sở Nguyễn Trãi, huyện Vĩnh Linh; Hạng mục: Nhà 2 tầng, 8 phòng học bộ môn</t>
  </si>
  <si>
    <t>Công trình cấp nước tập trung xã Vĩnh Thủy</t>
  </si>
  <si>
    <t>Công trình cấp nước tập trung tại xóm 6, thôn Mít, xã Vĩnh Ô</t>
  </si>
  <si>
    <t>Công trình cấp nước tập trung tại xóm 8, thôn Mít, xã Vĩnh Ô</t>
  </si>
  <si>
    <t>Đường giao thông nông thôn thôn Di Loan, xã Vĩnh Giang</t>
  </si>
  <si>
    <t>Xây mới nhà văn hóa thôn Tứ Chính, xã Vĩnh Tú</t>
  </si>
  <si>
    <t xml:space="preserve">Nhà văn hóa khóm 3 thị trấn Bến Quan </t>
  </si>
  <si>
    <t>Nhà văn hóa khóm 2 thị trấn Bến Quan</t>
  </si>
  <si>
    <t>Đường bê tông vào khóm 5, thị trấn Bến Quan</t>
  </si>
  <si>
    <t>Xây mới nhà văn hóa khu phố An Du Đông 1, thị trấn Cửa Tùng</t>
  </si>
  <si>
    <t>Nhà Văn hóa An Đức 3, thị trấn Cửa Tùng</t>
  </si>
  <si>
    <t>Nâng cấp đường giao thông hai bên chợ Do thị trấn Cửa tùng</t>
  </si>
  <si>
    <t>Trường THCS Lê Quý Đôn, thị trấn Hồ Xá. HM: 01 phòng thư viên, 01 phòng truyền thống</t>
  </si>
  <si>
    <t>Trường mầm non Vĩnh Ô, huyện Vĩnh Linh; HM: Xây mới bếp ăn bán trú, sân chơi Bản 8</t>
  </si>
  <si>
    <t>Trường PTDTBT tiểu học xã Vĩnh Ô. HM: Sân tập học sinh</t>
  </si>
  <si>
    <t>Trường Mầm non Hiền Thành, xã Hiền Thành. HM: Cải tạo nhà 2 phòng học và rạp ăn, xây nhà xe (cụm Liêm Công Đông); Sơn dãy phòng học (cụm Tân An).</t>
  </si>
  <si>
    <t xml:space="preserve">Trường Mầm non Cửa Tùng. HM: Cải tạo sân khấu ngoài trời </t>
  </si>
  <si>
    <t>Trưởng tiểu học Kim Đồng, thị trấn Hồ Xá. HM: Sân khấu ngoài trời</t>
  </si>
  <si>
    <t>Trường THCS Cửa Tùng; HM: Nhà vệ sinh (800 học sinh); quét vôi màu nhà 3 tầng 15 phòng học và nhà 2 tầng</t>
  </si>
  <si>
    <t xml:space="preserve">Trưởng tiểu học Cửa Tùng; HM: Nhà thường trực (điểm trường khu phố Trung Nam); lợp mái nhà 2 phòng học (điểm trường cở sở 2); </t>
  </si>
  <si>
    <t xml:space="preserve">Trường Mầm non Quyết Thắng, thị trấn Bến Quan; HM:  Nhà thường trực, nhà vệ sinh, nhà kho, hàng rào dây thép gai </t>
  </si>
  <si>
    <t>Trường tiểu học và Trung học cơ sở Vĩnh Long; Hạng mục: Nhà đa năng</t>
  </si>
  <si>
    <t>Trung tâm y tế huyện Vĩnh Linh; Hạng mục: Nhà ở dành cho bác sĩ diện thu hút</t>
  </si>
  <si>
    <t>Đường trung tâm xã Vĩnh Sơn đi thôn Nam Sơn</t>
  </si>
  <si>
    <t>Trường MN Vĩnh Hòa (Điểm trường trung tâm Thôn Hòa Bình); HM: Nhà 2 tầng 8 phòng học</t>
  </si>
  <si>
    <t>Trường tiểu học Vĩnh Giang, HM: 6 phòng chức năng</t>
  </si>
  <si>
    <t>Trường tiểu học Vĩnh Thái, HM: sân trường, nhà vệ sinh</t>
  </si>
  <si>
    <t>Xây dựng đường nối tỉnh lộ 574 đến khu dân cư Hòa Lý 2, TT cửa tùng</t>
  </si>
  <si>
    <t>Nhà Văn hóa trung tâm huyện Vĩnh Linh; Hạng mục: Hệ thống sân vườn và hạng mục phụ trợ</t>
  </si>
  <si>
    <t>4126/QĐ-UBND ngày 31/12/2023</t>
  </si>
  <si>
    <t>4128/QĐ-UBND ngày 31/12/2023</t>
  </si>
  <si>
    <t>4115/QĐ-UBND ngày 31/12/2023</t>
  </si>
  <si>
    <t>2201/QĐ-UBND  10/8/2023</t>
  </si>
  <si>
    <t>4127/QĐ-UBND ngày 31/12/2023</t>
  </si>
  <si>
    <t>5007/QĐ-UBND  31/12/2023</t>
  </si>
  <si>
    <t>286/QĐ-UBND ngày 01/02/2024</t>
  </si>
  <si>
    <t>118/NQ-HĐND ngày 12/6/2020</t>
  </si>
  <si>
    <t>4116/QĐ-UBND ngày 31/12/2023</t>
  </si>
  <si>
    <t>4117/QĐ-UBND ngày 31/12/2023</t>
  </si>
  <si>
    <t xml:space="preserve">4119/QĐ-UBND ngày 31/12/2023 </t>
  </si>
  <si>
    <t>4122/QĐ-UBND ngày 31/12/2023</t>
  </si>
  <si>
    <t>4123/QĐ-UBND ngày 31/12/2023</t>
  </si>
  <si>
    <t>4124/QĐ-UBND ngày 31/12/2023</t>
  </si>
  <si>
    <t>4125/QĐ-UBND ngày 31/12/2023</t>
  </si>
  <si>
    <t>4129/QĐ-UBND ngày 31/12/2023</t>
  </si>
  <si>
    <t>4130/QĐ-UBND ngày 31/12/2023</t>
  </si>
  <si>
    <t>4131/QĐ-UBND ngày 31/12/2023</t>
  </si>
  <si>
    <t>4132/QĐ-UBND ngày 31/12/2023</t>
  </si>
  <si>
    <t>4133/QĐ-UBND ngày 31/12/2023</t>
  </si>
  <si>
    <t xml:space="preserve">4106/QĐ-UBND ngày 31/12/2023 </t>
  </si>
  <si>
    <t xml:space="preserve">4107/QĐ-UBND ngày 31/12/2023 </t>
  </si>
  <si>
    <t xml:space="preserve">4108/QĐ-UBND ngày 31/12/2023 </t>
  </si>
  <si>
    <t>4110/QĐ-UBND ngày 31/12/2023</t>
  </si>
  <si>
    <t>4114/QĐ-UBND ngày 31/12/2023</t>
  </si>
  <si>
    <t>4109/QĐ-UBND ngày 31/12/2023</t>
  </si>
  <si>
    <t>4111/QĐ-UBND ngày 31/12/2023</t>
  </si>
  <si>
    <t>4112/QĐ-UBND ngày 31/12/2023</t>
  </si>
  <si>
    <t>4052/QĐ-UBND ngày 21/11/2022</t>
  </si>
  <si>
    <t>2179/QĐ-UBND ngày 09/8/2022</t>
  </si>
  <si>
    <t>3681/QĐ-UBND ngày 12/12/2023</t>
  </si>
  <si>
    <t>Dự án Đường T3, huyện đảo Cồn Cỏ</t>
  </si>
  <si>
    <t>65/QĐ-UBND ngày 28/6/2021</t>
  </si>
  <si>
    <t>Dự án Hoàn thiện Khu trung tâm TDTT Đa chức năng, hạng mục: Sân bóng đá nhân tạo, sân tennis</t>
  </si>
  <si>
    <t>76/QĐ-UBND ngày 07/9/2022</t>
  </si>
  <si>
    <t>Dự án Nhà Truyền thống huyện đảo Cồn Cỏ (giai đoạn 1)</t>
  </si>
  <si>
    <t>37/QĐ-UBND ngày 29/4/2022</t>
  </si>
  <si>
    <t>Dự án Trụ sở cơ quan Dân chính Đảng huyện đảo Cồn Cỏ; hạng mục: Hàng rào và sân vườn phía sau</t>
  </si>
  <si>
    <t>21/QĐ-UBND ngày 28/3/2023</t>
  </si>
  <si>
    <t>Dự án Sửa chữa, nâng cấp Đài tưởng niệm anh hùng đảo Cồn Cỏ</t>
  </si>
  <si>
    <t>92/QĐ-UBND ngày 27/10/2023</t>
  </si>
  <si>
    <t>Dự án Sửa chữa, nâng cấp sân vườn, hàng rào Nhà Tưởng niệm Hồ Chí Minh</t>
  </si>
  <si>
    <t>35/QĐ-UBND ngày 17/3/2025</t>
  </si>
  <si>
    <t>Dự án Nhà Truyền thống huyện đảo Cồn Cỏ (giai đoạn 2)</t>
  </si>
  <si>
    <t>108/QĐ-UBND ngày 12/12/2023</t>
  </si>
  <si>
    <t>HUYỆN ĐẢO CỒN CỎ</t>
  </si>
  <si>
    <t xml:space="preserve">Dự án đã hoàn thành chưa quyết toán </t>
  </si>
  <si>
    <t>Dự án hoàn thành năm 2025</t>
  </si>
  <si>
    <t xml:space="preserve">Ghi chú </t>
  </si>
  <si>
    <t>Trường TH&amp;THCS Hải Chánh. HM: Phòng học, phòng chức năng và đa năng</t>
  </si>
  <si>
    <t>395/QĐ-UBND ngày 30/6/2021</t>
  </si>
  <si>
    <t xml:space="preserve">Trường TH&amp;THCS Hải Phú. HM: Phòng chức năng và nhà đa năng </t>
  </si>
  <si>
    <t>394/QĐ-UBND ngày 30/6/2021</t>
  </si>
  <si>
    <t>Trung tâm GDNN-GDTX; Hạng mục: Phòng học và phòng thực hành</t>
  </si>
  <si>
    <t>542/QĐ-UBND ngày 08/9/2021</t>
  </si>
  <si>
    <t>Nâng cấp các trạm Y tế xã Hải Chánh, Hải Trường, Hải Quy, Hải Quế, Hải Định, huyện Hải Lăng</t>
  </si>
  <si>
    <t>405/QĐ-UBND ngày 30/6/2021</t>
  </si>
  <si>
    <t>Quy chế quản lý kiến trúc đô thị thị trấn Diên Sanh, huyện Hải Lăng, tỉnh Quảng Trị</t>
  </si>
  <si>
    <t>Chương trình phát triển đô thị thị trấn Diên Sanh đến năm 2035</t>
  </si>
  <si>
    <t>BTH đường giao thông nông thôn, thôn Mỹ Thủy, xã Hải An</t>
  </si>
  <si>
    <t>445/QĐ-UBND ngày 29/8/2022</t>
  </si>
  <si>
    <t>Kênh tiêu thoát nước thôn Thâm Khê, xã Hải Khê</t>
  </si>
  <si>
    <t>KCH-GTNT thôn Thâm Khê, xã Hải Khê</t>
  </si>
  <si>
    <t>448/QĐ-UBND     ngày 29/8/2022</t>
  </si>
  <si>
    <t>Điện thắp sáng đường quê thôn Thâm Khê, xã Hải Khê</t>
  </si>
  <si>
    <t>449/QĐ-UBND   ngày  29/8/2022</t>
  </si>
  <si>
    <t>Sân thể thao xã Hải Khê</t>
  </si>
  <si>
    <t xml:space="preserve">257/QĐ-UBND ngày 04/5/2023 </t>
  </si>
  <si>
    <t xml:space="preserve">Xây dựng CSHT Khu đô thị phía Tây đường Võ Thị Sáu (giai đoạn 1); hạng mục: Hệ thống cấp nước sinh hoạt và cấp điện </t>
  </si>
  <si>
    <t>Kè chống sạt lở bờ sông Nhùng (đoạn qua xã Hải Thượng, xã Hải Quy và đoạn bờ sông Vĩnh Định (ĐH 49) qua xã Hải Hưng</t>
  </si>
  <si>
    <t>Khắc phục xói lở cầu An Lạc và đường hai đầu cầu xã Hải Phú, huyện Hải Lăng</t>
  </si>
  <si>
    <t>Ghi chú</t>
  </si>
  <si>
    <t>HUYỆN HẢI LĂNG</t>
  </si>
  <si>
    <t>701/QĐ-UBND ngày 20/9/2024</t>
  </si>
  <si>
    <t>627/QĐ-UBND ngày 19/8/2024</t>
  </si>
  <si>
    <t xml:space="preserve">Trụ sở UBND thị trấn Krông Klang; Hạng mục: Phòng làm việc </t>
  </si>
  <si>
    <t xml:space="preserve"> 1009/QĐ-UBND ngày 22/04/24</t>
  </si>
  <si>
    <t>Nhà công vụ huyện Đakrông</t>
  </si>
  <si>
    <t>Trường THCS Hướng Hiệp; Hạng mục: Khu hiệu bộ</t>
  </si>
  <si>
    <t>Trường Tiểu học số 2 Đakrông; Hạng mục: Khu hiệu bộ</t>
  </si>
  <si>
    <t>Trường Tiểu học số 1 Đakrông; Hạng mục: Khu hiệu bộ</t>
  </si>
  <si>
    <t xml:space="preserve"> 1954/QĐ-UBND ngày 02/10/2023</t>
  </si>
  <si>
    <t>Hoàn thiện vỉa hè đường Quốc lộ 9 - Đoạn qua thị trấn Krông Klang</t>
  </si>
  <si>
    <t>Nâng cấp đường vào trung tâm xã Ba Nang</t>
  </si>
  <si>
    <t>Nâng cấp đường giao thông thôn Khe Luồi, xã Mò Ó</t>
  </si>
  <si>
    <t>Nâng cấp, sửa chữa đường giao thông xã Tà Rụt</t>
  </si>
  <si>
    <t>HUYỆN ĐAKRÔNG</t>
  </si>
  <si>
    <t>1247/QĐ-UBND ngày 16/6/2023</t>
  </si>
  <si>
    <t>595/QĐ-UBND ngày 01/04/2025</t>
  </si>
  <si>
    <t>596/QĐ-UBND ngày 01/04/2025</t>
  </si>
  <si>
    <t>598/QĐ-UBND ngày 01/04/2025</t>
  </si>
  <si>
    <t>597/QĐ-UBND ngày 01/04/2025</t>
  </si>
  <si>
    <t>975/QĐ-UBND ngày 12/4/24</t>
  </si>
  <si>
    <t>609/QĐ-UBND ngày 25/3/24</t>
  </si>
  <si>
    <t xml:space="preserve">Sửa chữa hệ thống mái trụ sở làm việc của HĐND&amp;UBND huyện </t>
  </si>
  <si>
    <t>8076047</t>
  </si>
  <si>
    <t xml:space="preserve"> 4016/QĐ-UBND ngày 30/11/2023;  2646/QĐ-UBND ngày 26/6/2024</t>
  </si>
  <si>
    <t>Khu rèn luyện TDTT của HĐND và UBND huyện</t>
  </si>
  <si>
    <t>8076048</t>
  </si>
  <si>
    <t>4015/QĐ-UBND ngày 30/11/2023; 2606/QĐ-UBND ngày 26/6/2024</t>
  </si>
  <si>
    <t>Cộng đồng phòng tránh thiên tai trường tiểu học thị trấn Cửa Việt, Hạng mục: Nhà học bộ môn</t>
  </si>
  <si>
    <t>1284/QĐ-UBND ngày 06/4/2022</t>
  </si>
  <si>
    <t>Trường mầm non Gio Mai; hạng mục: Nhà 2 tầng 6 phòng học</t>
  </si>
  <si>
    <t>5307/QĐ-UBND ngày 28/12/2021; 3238/QĐ-UBND ngày 04/10/2023</t>
  </si>
  <si>
    <t>Trường TH &amp; THCS Gio Quang; hạng mục: Xây mới 01 phòng học, 01 phòng học tiếng Anh</t>
  </si>
  <si>
    <t>4635/QĐ-UBND ngày 18/11/2023; 3238/QĐ-UBND ngày 04/10/2023</t>
  </si>
  <si>
    <t>Sửa chữa Trụ sở UBND xã Linh Trường (Nhà Mặt trận và các đoàn thể)</t>
  </si>
  <si>
    <t>8093088</t>
  </si>
  <si>
    <t xml:space="preserve"> 4201/QĐ-UBND ngày 13/12/2023</t>
  </si>
  <si>
    <t>Đường bê tông khu phố 3, thị trấn Gio Linh</t>
  </si>
  <si>
    <t>Nhà Văn hóa huyện Gio Linh</t>
  </si>
  <si>
    <t xml:space="preserve"> 3625/QĐ-UBND ngày 30/10/2020; 4499/QĐ-UBND ngày 30/12/2023; 370/QĐ-UBND ngày 06/02/2025</t>
  </si>
  <si>
    <t>Đường giao thông từ thị trấn Gio Linh đến các xã phía Nam huyện Gio Linh</t>
  </si>
  <si>
    <t>1905/QĐ-UBND ngày 12/8/2016; 1818/QĐ-UBND ngày 14/7/2021</t>
  </si>
  <si>
    <t xml:space="preserve">Trường mầm non Gio An-Cụm trung tâm ; Hạng mục: Xây mới nhà 01  tầng </t>
  </si>
  <si>
    <t>1334/QĐ-UBND ngày 14/4/2025</t>
  </si>
  <si>
    <t>Sửa chữa dãy nhà làm việc, sân, bồn hoa điểm trung tâm trường tiểu học Linh Trường</t>
  </si>
  <si>
    <t>1504/QĐ-UBND ngày 29/5/2023</t>
  </si>
  <si>
    <t>Xây dựng nhà văn hóa thôn Bến Tắt</t>
  </si>
  <si>
    <t>1422/QĐ-UBND ngày 17/5/2023</t>
  </si>
  <si>
    <t>HUYỆN GIO LINH</t>
  </si>
  <si>
    <t>Trung tâm hành chính thành phố Đông Hà</t>
  </si>
  <si>
    <t>622/QĐ-UBND
 11/3/2025</t>
  </si>
  <si>
    <t>THÀNH PHỐ ĐÔNG HÀ</t>
  </si>
  <si>
    <t>Kế hoạch 2025 cấp huyện giao</t>
  </si>
  <si>
    <t>Số dự án, nhiệm vụ</t>
  </si>
  <si>
    <t>Số vốn</t>
  </si>
  <si>
    <t>Đường nối thị trấn Cam Lộ với các vùng trọng điểm kinh tế huyện Cam Lộ</t>
  </si>
  <si>
    <t xml:space="preserve">Đường vào khu di tích quốc gia Thành Tân Sở  </t>
  </si>
  <si>
    <t>Đường Dương Văn An (nối dài), thị trấn Cam Lộ, huyện Cam Lộ</t>
  </si>
  <si>
    <t xml:space="preserve">Khen thưởng huyện đạt NTM: Hang mục: Đường liên xã Cam Thành- TT Cam Lộ </t>
  </si>
  <si>
    <t>Trường MN Tuổi Hoa, xã Thanh An</t>
  </si>
  <si>
    <t>Trường THPT Cam Lộ, Hạng mục: Nhà đa năng và  Nhà hiệu bộ</t>
  </si>
  <si>
    <t>Trường TH Cam Tuyền, Hạng mục: Nhà đa năng</t>
  </si>
  <si>
    <t>Hội trường Huyện ủy Cam Lộ</t>
  </si>
  <si>
    <t>Hệ thống nước sạch các thôn Vĩnh An, Nam Hiếu, Vĩnh Đại</t>
  </si>
  <si>
    <t>Quy hoạch chi tiết tỷ lệ 1/500: Cụm Công nghiệp Cam Hiếu 2, huyện Cam Lộ</t>
  </si>
  <si>
    <t>HUYỆN CAM LỘ</t>
  </si>
  <si>
    <t>2408/QĐ-UBND ngày 30/11/2021
1231/QĐ-UBND ngày 20/7/2023</t>
  </si>
  <si>
    <t>1113/QĐ-UBND ngày 06/7/2023</t>
  </si>
  <si>
    <t>1530/QĐ-UBND ngày 02/8/2021</t>
  </si>
  <si>
    <t>2642/QĐ-UBND ngày 21/12/2023</t>
  </si>
  <si>
    <t>2409/QĐ-UBND ngày 30/11/2021</t>
  </si>
  <si>
    <t>2966/QĐ-UBND  ngày 30/12/2022</t>
  </si>
  <si>
    <t>2560/QĐ-UBND ngày 14/12/2023</t>
  </si>
  <si>
    <t>1990/QĐ-UBND ngày 19/9/2022</t>
  </si>
  <si>
    <t>2196/QĐ-UBND ngày 01/11/2021</t>
  </si>
  <si>
    <t xml:space="preserve">896/QĐ-UBND ngày 09/5/2022 
</t>
  </si>
  <si>
    <t>Nhu cầu sau 2025 từ nguồn cân đối (nếu có)</t>
  </si>
  <si>
    <t>Hệ thống xữ lý nước thải tập trung tại thị trấn Ái Tử</t>
  </si>
  <si>
    <t>Đường Lý Thái Tổ, thị trấn Ái Tử</t>
  </si>
  <si>
    <t>Đường ĐH 43B huyện Triệu Phong</t>
  </si>
  <si>
    <t>Nâng cấp đường ĐH46B (Đoạn từ ĐT.578b đến chợ Thuận)</t>
  </si>
  <si>
    <t>Đường ĐH 46C huyện Triệu Phong</t>
  </si>
  <si>
    <t>số 614Đ-UBND ngày 10/3/2023</t>
  </si>
  <si>
    <t>Trường mầm non Triệu Long; hạng mục: Nhà 2 tầng 6 phòng học</t>
  </si>
  <si>
    <t>Hỗ trợ vốn ủy thác qua ngân hàng chính sách</t>
  </si>
  <si>
    <t>Nâng cấp đường Trương Văn Hoàn thị trấn Ái Tử</t>
  </si>
  <si>
    <t>Lát Vĩa hè đường vào Khu lưu niệm Tổng bí thư Lê Duẫn</t>
  </si>
  <si>
    <t>Đường GTNT xã Triệu Cơ</t>
  </si>
  <si>
    <t>Nâng cấp đường Nguyễn Thị Lý</t>
  </si>
  <si>
    <t>HUYỆN TRIỆU PHONG</t>
  </si>
  <si>
    <t>3065/QĐ-UBND ngày 14/11/2023</t>
  </si>
  <si>
    <t>2613/QĐ-UBND ngày 01/11/2021</t>
  </si>
  <si>
    <t>2496/QĐ-UBND ngày 25/10/2022</t>
  </si>
  <si>
    <t>3410/QĐ-UBND ngày 18/11/2022</t>
  </si>
  <si>
    <t>1387QĐ-UBND ngày 31/3/2025</t>
  </si>
  <si>
    <t>1589QĐ-UBND ngày 09/4/2025</t>
  </si>
  <si>
    <t>1632QĐ-UBND ngày 14/4/2025</t>
  </si>
  <si>
    <t>Dừng thực hiện</t>
  </si>
  <si>
    <t>Nghĩa trang nhân dân thị trấn Lao Bảo (giai đoạn 1)</t>
  </si>
  <si>
    <t>1693/QĐ-UBND ngày 12/5/2022; 2211/QĐ-UBND ngày 15/5/2024</t>
  </si>
  <si>
    <t>Đang vướng GPMB, người dân không chấp nhận giá đền bù</t>
  </si>
  <si>
    <t>Nâng cấp, sửa chữa các đình kinh doanh và hệ thống phòng cháy, chữa cháy tại chợ Khe Sanh</t>
  </si>
  <si>
    <t>3057/QĐ-UBND ngày 29/7/2024</t>
  </si>
  <si>
    <t>Đường vào trụ sở UBND xã Ba Tầng</t>
  </si>
  <si>
    <t>735/QĐ-UBND 05/3/2024;</t>
  </si>
  <si>
    <t>Nâng cấp, sửa chữa tuyến đường Đặng Thai Mai, thị trấn Khe Sanh</t>
  </si>
  <si>
    <t>1894/QĐ-UBND ngày 17/4/2024</t>
  </si>
  <si>
    <t>Sửa chữa cầu khe Pa Râng tại thôn Thuận 1, xã Thuận</t>
  </si>
  <si>
    <t>5074/QĐ-UBND ngày 31/12/2024 của huyện HH</t>
  </si>
  <si>
    <t>Xây dựng hệ thống thoát nước đường Đinh Tiên Hoàng, thị trấn Khe Sanh (đoạn từ điểm giao với Quốc lộ 9 đến điểm giao với đường Bùi Dục Tài)</t>
  </si>
  <si>
    <t>2092/QĐ-UBND ngày 02/5/2024</t>
  </si>
  <si>
    <t>Nhà văn hóa xã Tân Long</t>
  </si>
  <si>
    <t>3679/QĐ-UBND ngày 16/9/2024</t>
  </si>
  <si>
    <t>Hệ thống điện chiếu sáng đường trung tâm xã Tân Liên</t>
  </si>
  <si>
    <t>1439/QĐ-UBND ngày 25/4/2025</t>
  </si>
  <si>
    <t>hoàn thành</t>
  </si>
  <si>
    <t>tỉnh đã có hỗ trợ</t>
  </si>
  <si>
    <t>Hệ thống điện chiếu sáng đường trung tâm xã Tân Lập</t>
  </si>
  <si>
    <t>1440/QĐ-UBND ngày 25/4/2025</t>
  </si>
  <si>
    <t>Đường giao thông Kiệt Đinh Tiên Hoàng - hộ Bà Lài (Khối 3) - TT Khe Sanh</t>
  </si>
  <si>
    <t>1689/QĐ-UBND ngày 09/5/2025</t>
  </si>
  <si>
    <t>Đường giao thông Kiệt Trần Cao Vân - hộ Ông Sơn (Khối 4) - TT Khe Sanh</t>
  </si>
  <si>
    <t>1450/QĐ-UBND ngày 25/4/2025</t>
  </si>
  <si>
    <t>Đường liên khóm An Hà - Cao Việt, thị trấn Lao Bảo</t>
  </si>
  <si>
    <t>1042/QĐ-UBND ngày 27/3/2025</t>
  </si>
  <si>
    <t>Nhà vệ sinh hội trường HĐND và UBND huyện Hướng Hóa</t>
  </si>
  <si>
    <t>431/QĐ-UBND ngày 18/02/2025</t>
  </si>
  <si>
    <t>Đã điều chuyển vốn dư: 590.181.000đ, Quyết định số 1362/QĐ-UBND ngày 16/4/2025</t>
  </si>
  <si>
    <t>Đường liên thôn kết nối Quốc lộ 9, xã Tân Liên, huyện Hướng Hóa</t>
  </si>
  <si>
    <t>2376/QĐ-UBND ngày 26/7/2023</t>
  </si>
  <si>
    <t>Đã điều chuyển vốn dư: 290.076.400 đ, Quyết định số 1362/QĐ-UBND ngày 16/4/2025</t>
  </si>
  <si>
    <t>Trụ sở làm việc xã Hướng Linh</t>
  </si>
  <si>
    <t>4212/QĐ-UBND ngày 15/11/2022</t>
  </si>
  <si>
    <t>Đã điều chuyển vốn dư: 55.356.400đ, Quyết định số 1362/QĐ-UBND ngày 16/4/2025</t>
  </si>
  <si>
    <t>Trụ sở làm việc xã Hướng Sơn</t>
  </si>
  <si>
    <t>4215/QĐ-UBND ngày 15/11/2022</t>
  </si>
  <si>
    <t>Đã điều chuyển vốn dư: 60.497.200đ, Quyết định số 1362/QĐ-UBND ngày 16/4/2025</t>
  </si>
  <si>
    <t>Đường giao thông Kiệt Phan Chu Trinh - hộ Bà Yến (Khối 3) - TT Khe Sanh</t>
  </si>
  <si>
    <t>2575/QĐ-UBND ngày 14/6/2025</t>
  </si>
  <si>
    <t>Nâng cấp, mở rộng chợ Tân Liên</t>
  </si>
  <si>
    <t>3486/QĐ-UBND ngày 26/11/2020; 2792/QĐ-UBND ngày 15/8/2022</t>
  </si>
  <si>
    <t>Đường kết nối các điểm du lịch huyện Hướng Hóa</t>
  </si>
  <si>
    <t>6814/QD-UBND ngày 28/12/2021</t>
  </si>
  <si>
    <t>Đường vào khu sản xuất tập trung thôn Tà Đủ, xã Tân Hợp</t>
  </si>
  <si>
    <t>HUYỆN HƯỚNG HOÁ</t>
  </si>
  <si>
    <t>Quy hoạch chi tiết điểm dân cư xã Triệu Thuận</t>
  </si>
  <si>
    <t>Dừng kỹ thuật</t>
  </si>
  <si>
    <t>-</t>
  </si>
  <si>
    <t>Đường bê tông nội thôn khu phố An Đức 1, An Du Đông 1, An Du Nam, Trung Nam, Bắc Bàn và Khu phố Cát, thị trấn Cửa Tùng</t>
  </si>
  <si>
    <t xml:space="preserve">2744/QĐ-UBND ngày 26/10/2023 </t>
  </si>
  <si>
    <t xml:space="preserve">2012/QĐ-UBND ngày 25/7/2023 </t>
  </si>
  <si>
    <t xml:space="preserve">1655/QĐ-UBND ngày 29/6/2023 </t>
  </si>
  <si>
    <t xml:space="preserve">3352/QĐ-UBND ngày 14/11/2023 </t>
  </si>
  <si>
    <t xml:space="preserve">2508/QĐ-UBND ngày 20/9/2023 </t>
  </si>
  <si>
    <t>4498/QĐ-UBND ngày 26/10/2021</t>
  </si>
  <si>
    <t xml:space="preserve">5005/QĐ-UBND ngày 31/12/2022 </t>
  </si>
  <si>
    <t>Nghĩa trang liệt sĩ huyện Vĩnh Linh; HM:CT, SC nhà đặt lễ, nhà chuông, tượng đài, cổng chính, cổng phụ, tường rào mặt trước và hệ thống điện chiếu sáng từ nhà quản trang ra tượng đài</t>
  </si>
  <si>
    <t>Xây dựng hệ thống phòng cháy chữa cháy tại 9 điểm trường học trên địa bàn huyện Vĩnh Linh</t>
  </si>
  <si>
    <t>Trang trí các trụ sở Huyện ủy, HĐND - UBND và UBMTTQVN và nghĩa trang liệt sỹ huyện Vĩnh Linh</t>
  </si>
  <si>
    <t>Kế hoạch 2021-2025 cấp huyện giao</t>
  </si>
  <si>
    <t>Kế hoạch 2021-2024 cấp huyện phân bổ</t>
  </si>
  <si>
    <t>Bố trí chuẩn bị đầu tư các dự án giai đoạn 2026-2030, đối ứng các dự án, quy hoạch, dự án quyết toán hoàn thành khác  (chưa bố trí chi tiết)</t>
  </si>
  <si>
    <t>Hoàn thành, chưa quyết toán</t>
  </si>
  <si>
    <t>Hoàn thành năm 2025</t>
  </si>
  <si>
    <t>Hoàn thành sau năm 2025</t>
  </si>
  <si>
    <t>Nhu cầu</t>
  </si>
  <si>
    <t>Nhà thi đấu đa năng huyện Đakrông</t>
  </si>
  <si>
    <t>Hoàn thành quyết toán trước khi sắp xếp</t>
  </si>
  <si>
    <t>Bê tông hóa giao thông nội Phường 2</t>
  </si>
  <si>
    <t>Bê tông hóa giao thông nội Phường 3</t>
  </si>
  <si>
    <t>Đang thực hiện quyết toán DAHT</t>
  </si>
  <si>
    <t>Kế hoạch 2021-2025 đã giao</t>
  </si>
  <si>
    <t>Lũy kế vốn 2021-2024 đã bố trí</t>
  </si>
  <si>
    <t>260/QĐ-UBND ngày 18/5/2021</t>
  </si>
  <si>
    <t>771/QĐ-UBND ngày 29/11/2021</t>
  </si>
  <si>
    <t>2453/QĐ-UBND ngày 12/7/2024</t>
  </si>
  <si>
    <t>2423/QĐ-UBND ngày 05/7/2024</t>
  </si>
  <si>
    <t>4291/QĐ-UBND ngày 30/12/2024</t>
  </si>
  <si>
    <t>4074/QĐ-UBND ngày 22/11/2022
822/QĐ-UBND ngày 22/4/2024</t>
  </si>
  <si>
    <t>NGUỒN NGÂN SÁCH ĐỊA PHƯƠNG CÂN ĐỐI THEO TIÊU CHÍ PHÂN CẤP CẤP HUYỆN QUẢN LÝ</t>
  </si>
  <si>
    <t>TỔNG HỢP NGUỒN NGÂN SÁCH ĐỊA PHƯƠNG CÂN ĐỐI THEO TIÊU CHÍ PHÂN CẤP CẤP HUYỆN QUẢN LÝ</t>
  </si>
  <si>
    <t>Chủ đầu tư</t>
  </si>
  <si>
    <t>Chưa mở MSDA</t>
  </si>
  <si>
    <t>7934391</t>
  </si>
  <si>
    <t>121/QĐ-UBND ngày 17/5/2022</t>
  </si>
  <si>
    <t>760/QĐ-UBND ngày 25/11/2021</t>
  </si>
  <si>
    <t>BIỂU SỐ I</t>
  </si>
  <si>
    <t>Biểu số I.1</t>
  </si>
  <si>
    <t>Biểu số I.2</t>
  </si>
  <si>
    <t>Biểu số I.3</t>
  </si>
  <si>
    <t>Biểu số I.4</t>
  </si>
  <si>
    <t>Biểu số I.5</t>
  </si>
  <si>
    <t>Biểu số I.6</t>
  </si>
  <si>
    <t>Biểu số I.7</t>
  </si>
  <si>
    <t>Biểu số I.8</t>
  </si>
  <si>
    <t>Biểu số I.9</t>
  </si>
  <si>
    <t>Biểu số I.10</t>
  </si>
  <si>
    <t>Chi tiết danh mục như biểu số I.1</t>
  </si>
  <si>
    <t>Chi tiết danh mục như biểu số I.2</t>
  </si>
  <si>
    <t>Chi tiết danh mục như biểu số I.3</t>
  </si>
  <si>
    <t>Chi tiết danh mục như biểu số I.4</t>
  </si>
  <si>
    <t>Chi tiết danh mục như biểu số I.5</t>
  </si>
  <si>
    <t>Chi tiết danh mục như biểu số I.6</t>
  </si>
  <si>
    <t>Chi tiết danh mục như biểu số I.7</t>
  </si>
  <si>
    <t>Chi tiết danh mục như biểu số I.8</t>
  </si>
  <si>
    <t>Chi tiết danh mục như biểu số I.9</t>
  </si>
  <si>
    <t>Chi tiết danh mục như biểu số I.10</t>
  </si>
  <si>
    <t>UBND TT Gio Linh</t>
  </si>
  <si>
    <t>760/QĐ-UBND ngày 04/03/2025</t>
  </si>
  <si>
    <t>Đã hoàn thành, phê duyệt QTDAHT</t>
  </si>
  <si>
    <t>Ban QLDA, PTQĐ&amp;CCN huyện Gio Linh</t>
  </si>
  <si>
    <t>UBND huyện Gio Linh</t>
  </si>
  <si>
    <t>Đối ứng CTMTQG;
Hoàn thành, chưa QTDAHT</t>
  </si>
  <si>
    <t>Văn phòng HĐND&amp;UBND huyện</t>
  </si>
  <si>
    <t>UBND xã Linh Trường</t>
  </si>
  <si>
    <t>Đã hoàn thành, chưa phê duyệt QTDAHT</t>
  </si>
  <si>
    <t>UBND xã Cồn Tiên</t>
  </si>
  <si>
    <t>Đã hoàn thành, phê duyệt QTDAHT trước 01/7/2025</t>
  </si>
  <si>
    <t>DANH MỤC DỰ ÁN KẾ HOẠCH 2025 VÀ KẾ HOẠCH 2024 KÉO DÀI SANG 2025</t>
  </si>
  <si>
    <t>Hoàn thành sau 2025
Dự án tỉnh phê duyệt</t>
  </si>
  <si>
    <t>Dự kiến sau ngày 01/7/2025</t>
  </si>
  <si>
    <t>Trước ngày 01/7/2025</t>
  </si>
  <si>
    <t>Ban QLDA, PTQĐ &amp; CCN huyện Đakrông</t>
  </si>
  <si>
    <t>Ban QLDA, PTQĐ&amp;CCN huyện Đakrông</t>
  </si>
  <si>
    <t xml:space="preserve"> 994/QĐ-UBND ngày 12/5/2025</t>
  </si>
  <si>
    <t>Nâng cấp một số tuyến đường nội thị, hệ thống điện chiếu sáng khu vực trung tâm huyện Đakrông (giai đoạn 2)</t>
  </si>
  <si>
    <t>Bê tông hóa đường giao thông nội thôn Xa Vi, xã Hướng Hiệp, huyện Đakrông</t>
  </si>
  <si>
    <t>7934251</t>
  </si>
  <si>
    <t>2234/QĐ-UBND ngày 03/11/2023</t>
  </si>
  <si>
    <t>8051374</t>
  </si>
  <si>
    <t>1550/QĐ-UBND ngày 25/06/2024</t>
  </si>
  <si>
    <t>Ban QLDA PTQĐ, CCN &amp; DVCI thị xã Quảng Trị</t>
  </si>
  <si>
    <t>UBND Phường 2</t>
  </si>
  <si>
    <t>UBND Phường 3</t>
  </si>
  <si>
    <t>UBND xã Hải Lệ</t>
  </si>
  <si>
    <t>Ngân hàng CSXH thị xã</t>
  </si>
  <si>
    <t>Hệ thống thu gom nước thải thị xã Quảng Trị  - Tuyến cấp 2</t>
  </si>
  <si>
    <t>Ban QLDA PTQĐ &amp; CCN, DLB huyện Vĩnh Linh</t>
  </si>
  <si>
    <t>Nâng cấp, sửa chữa trụ sở làm việc cơ quan Huyện ủy</t>
  </si>
  <si>
    <t>Sửa chữa hội trường huyện ủy</t>
  </si>
  <si>
    <t xml:space="preserve">Bố trí bổ sung vốn ủy thác cho vay qua Ngân hàng chính sách </t>
  </si>
  <si>
    <t>Trung tâm văn hóa - thể thao, huyện Hải Lăng</t>
  </si>
  <si>
    <t>Nâng cấp tuyến đường huyện ĐH49B xây dựng huyện NTM</t>
  </si>
  <si>
    <t xml:space="preserve">Khu bể bơi cho trẻ xã Hải Thiện </t>
  </si>
  <si>
    <t>Hệ thống thoát nước mặt các tuyến đường; nâng cấp, sửa chữa tuyến đường T12 và hệ thống điện chiếu sáng cụm CN Diên Sanh</t>
  </si>
  <si>
    <t>Quy hoạch chung xây dựng xã Hải Chánh, huyện Hải Lăng, tỉnh Quảng Trị đến năm 2035</t>
  </si>
  <si>
    <t>Quy hoạch chung xây dựng xã Hải Thượng, huyện Hải Lăng, tỉnh Quảng Trị đến năm 2035</t>
  </si>
  <si>
    <t xml:space="preserve">CQ Huyện ủy </t>
  </si>
  <si>
    <t>Phòng KT, HT&amp;ĐT</t>
  </si>
  <si>
    <t>UBND xã Hải Định</t>
  </si>
  <si>
    <t xml:space="preserve">UBND xã Hải Chánh </t>
  </si>
  <si>
    <t>UBND xã Hai Thượng</t>
  </si>
  <si>
    <t>Ngân hàng chính sách</t>
  </si>
  <si>
    <t>Đã giải ngân 100% trước 01/7/2025</t>
  </si>
  <si>
    <t>UBND xã Diên Sanh</t>
  </si>
  <si>
    <t>UBND xã Nam Hải Lăng</t>
  </si>
  <si>
    <t>UBND xã Hải Lăng</t>
  </si>
  <si>
    <t>Ban, QLDA PTQĐ&amp;CCN huyện Hải Lăng</t>
  </si>
  <si>
    <t>Đã QT</t>
  </si>
  <si>
    <t>DA dừng thực hiện</t>
  </si>
  <si>
    <t>232/QĐ-UBND ngày 24/5/2022</t>
  </si>
  <si>
    <t>447/QĐ-UBND      ngày 29/8/2022</t>
  </si>
  <si>
    <t>189/QĐ-UBND ngày 14/4/2022</t>
  </si>
  <si>
    <t>936/QĐ-UBND ngày 20/12/2022</t>
  </si>
  <si>
    <t>1149/QĐ-UBND ngày 31/12/2024</t>
  </si>
  <si>
    <t>1152/QĐ-UBND ngày 31/12/2024</t>
  </si>
  <si>
    <t>940/QĐ-UBND ngày 21/12/2022</t>
  </si>
  <si>
    <t>803/QĐ-UBND ngày 24/10/2019</t>
  </si>
  <si>
    <t>Mã CTMTQG 00491; Mã QHNS 1061464</t>
  </si>
  <si>
    <t>Mã CTMTQG 00491; Mã QHNS 1061467</t>
  </si>
  <si>
    <t>Chưa phân bổ chi tiết</t>
  </si>
  <si>
    <t>Trụ sở xã Hải Ba</t>
  </si>
  <si>
    <t>UBND xã Hải Ba</t>
  </si>
  <si>
    <t>969/QĐ-UBND ngày 26/12/2022</t>
  </si>
  <si>
    <t>Ban QLDA, PTQĐ&amp;CCN huyện Cam Lộ</t>
  </si>
  <si>
    <t>UBND xã Cam Hiếu</t>
  </si>
  <si>
    <t>UBND xã Hiếu Giang</t>
  </si>
  <si>
    <t>Ban QLDA PTQĐ &amp; CCN huyện Triệu Phong</t>
  </si>
  <si>
    <t>Nâng cấp đường Nguyễn Thị Lý (GDD2)</t>
  </si>
  <si>
    <t xml:space="preserve">8024468
</t>
  </si>
  <si>
    <t>981/QĐ-UBND; 19/4/2023</t>
  </si>
  <si>
    <t>1568/QĐ-UBND ngày 04/4/2025</t>
  </si>
  <si>
    <t>1620/QĐ-UBND ngày 02/6/2022</t>
  </si>
  <si>
    <t>3422/QĐ-UBND ngày 29/10/2024</t>
  </si>
  <si>
    <t>Phong KTHT &amp; ĐT huyện Triệu Phong</t>
  </si>
  <si>
    <t>UBND thị trấn Ái Tử</t>
  </si>
  <si>
    <t>UBND xã Triệu Thuận</t>
  </si>
  <si>
    <t>UBND xã Triệu Phong</t>
  </si>
  <si>
    <t>UBND xã Triệu Bình</t>
  </si>
  <si>
    <t>Hoàn thành GĐ 1</t>
  </si>
  <si>
    <t>Đã quyết toán DAHT</t>
  </si>
  <si>
    <t>Phòng Kinh tế - Xã hội huyện đảo Cồn Cỏ</t>
  </si>
  <si>
    <t>UBND đặc khu Cồn Cỏ</t>
  </si>
  <si>
    <t>Phân bổ hàng năm</t>
  </si>
  <si>
    <t>KH 2024 cấp huyện kéo dài sang 2025</t>
  </si>
  <si>
    <t>Ban QLDA ĐTXD thành phố Đông Hà</t>
  </si>
  <si>
    <t>Ban</t>
  </si>
  <si>
    <t>8089795</t>
  </si>
  <si>
    <t>8089858</t>
  </si>
  <si>
    <t>8087571</t>
  </si>
  <si>
    <t>8108541</t>
  </si>
  <si>
    <t>8150220</t>
  </si>
  <si>
    <t>8147140</t>
  </si>
  <si>
    <t>8139904</t>
  </si>
  <si>
    <t>734/QĐ-UBND ngày 05/03/2024 của UBND huyện</t>
  </si>
  <si>
    <t>Dừng thực hiện do vướng mặt bằng</t>
  </si>
  <si>
    <t>Ban QLDA, PTQĐ và CCN huyện Hướng Hoá</t>
  </si>
  <si>
    <t>UBND thị trấn Khe Sanh</t>
  </si>
  <si>
    <t>UBND xã Khe Sanh</t>
  </si>
  <si>
    <t>UBND xã Thuận</t>
  </si>
  <si>
    <t>UBND xã Lìa</t>
  </si>
  <si>
    <t>UBND xã Tân Long</t>
  </si>
  <si>
    <t>UBND xã Lao Bảo</t>
  </si>
  <si>
    <t>UBND thị trấn Lao Bảo</t>
  </si>
  <si>
    <t>UBND xã Tân Hợp</t>
  </si>
  <si>
    <t>(Kèm theo Tờ trình số  348 /TTr-STC ngày 19 tháng 6 năm 2025 của Sở Tài chính Quảng Trị)</t>
  </si>
  <si>
    <t>(Kèm theo Tờ trình số       /TTr-UBND ngày      tháng 6 năm 2025 của UBND tỉnh Quảng Trị)</t>
  </si>
  <si>
    <t>(Kèm theo Nghị quyết số       /NQ-HĐND ngày 26 tháng 6 năm 2025 của HĐND tỉnh Quảng Trị)</t>
  </si>
  <si>
    <t>(Kèm theo Nghị quyết số       /NQ-HĐND ngày  26  tháng 6 năm 2025 của HĐND tỉnh Quảng Trị)</t>
  </si>
  <si>
    <t>(Kèm theo Nghị quyết số       /NQ-HĐND ngày 26  tháng 6 năm 2025 của HĐND tỉnh Quảng Trị)</t>
  </si>
  <si>
    <t>ĐVT: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</si>
</sst>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1" formatCode="_-* #,##0\ _₫_-;\-* #,##0\ _₫_-;_-* &quot;-&quot;\ _₫_-;_-@_-"/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_);_(@_)"/>
    <numFmt numFmtId="169" formatCode="_(* #,##0.000_);_(* \(#,##0.000\);_(* &quot;-&quot;??_);_(@_)"/>
    <numFmt numFmtId="170" formatCode="&quot;.&quot;###&quot;,&quot;0&quot;.&quot;00_);\(&quot;.&quot;###&quot;,&quot;0&quot;.&quot;00\)"/>
    <numFmt numFmtId="171" formatCode="_-* ###&quot;,&quot;0&quot;.&quot;00\ _$_-;\-* ###&quot;,&quot;0&quot;.&quot;00\ _$_-;_-* &quot;-&quot;??\ _$_-;_-@_-"/>
    <numFmt numFmtId="172" formatCode="_-* #,##0_-;\-* #,##0_-;_-* &quot;-&quot;_-;_-@_-"/>
    <numFmt numFmtId="173" formatCode="_-* #,##0.00_-;\-* #,##0.00_-;_-* &quot;-&quot;??_-;_-@_-"/>
    <numFmt numFmtId="174" formatCode="_ &quot;\&quot;* #,##0_ ;_ &quot;\&quot;* \-#,##0_ ;_ &quot;\&quot;* &quot;-&quot;_ ;_ @_ "/>
    <numFmt numFmtId="175" formatCode="_ &quot;\&quot;* #,##0.00_ ;_ &quot;\&quot;* \-#,##0.00_ ;_ &quot;\&quot;* &quot;-&quot;??_ ;_ @_ "/>
    <numFmt numFmtId="176" formatCode="_ * #,##0_ ;_ * \-#,##0_ ;_ * &quot;-&quot;_ ;_ @_ "/>
    <numFmt numFmtId="177" formatCode="_ * #,##0.00_ ;_ * \-#,##0.00_ ;_ * &quot;-&quot;??_ ;_ @_ "/>
    <numFmt numFmtId="178" formatCode="_-* #,##0.00\ _V_N_D_-;\-* #,##0.00\ _V_N_D_-;_-* &quot;-&quot;??\ _V_N_D_-;_-@_-"/>
    <numFmt numFmtId="179" formatCode="\$#,##0\ ;\(\$#,##0\)"/>
    <numFmt numFmtId="180" formatCode="_-* #,##0\ _D_M_-;\-* #,##0\ _D_M_-;_-* &quot;-&quot;\ _D_M_-;_-@_-"/>
    <numFmt numFmtId="181" formatCode="_-* #,##0.00\ _D_M_-;\-* #,##0.00\ _D_M_-;_-* &quot;-&quot;??\ _D_M_-;_-@_-"/>
    <numFmt numFmtId="182" formatCode="_-[$€-2]* #,##0.00_-;\-[$€-2]* #,##0.00_-;_-[$€-2]* &quot;-&quot;??_-"/>
    <numFmt numFmtId="183" formatCode="#."/>
    <numFmt numFmtId="184" formatCode="0.0000"/>
    <numFmt numFmtId="185" formatCode="#,##0\ &quot;$&quot;_);[Red]\(#,##0\ &quot;$&quot;\)"/>
    <numFmt numFmtId="186" formatCode="_-* #,##0\ &quot;kr&quot;_-;\-* #,##0\ &quot;kr&quot;_-;_-* &quot;-&quot;\ &quot;kr&quot;_-;_-@_-"/>
    <numFmt numFmtId="187" formatCode="_-* #,##0.00\ _ã_ð_í_._-;\-* #,##0.00\ _ã_ð_í_._-;_-* &quot;-&quot;??\ _ã_ð_í_._-;_-@_-"/>
    <numFmt numFmtId="188" formatCode="#,##0.00\ &quot;F&quot;;[Red]\-#,##0.00\ &quot;F&quot;"/>
    <numFmt numFmtId="189" formatCode="_-* #,##0\ &quot;F&quot;_-;\-* #,##0\ &quot;F&quot;_-;_-* &quot;-&quot;\ &quot;F&quot;_-;_-@_-"/>
    <numFmt numFmtId="190" formatCode="0.000\ "/>
    <numFmt numFmtId="191" formatCode="#,##0\ &quot;Lt&quot;;[Red]\-#,##0\ &quot;Lt&quot;"/>
    <numFmt numFmtId="192" formatCode="#,##0\ &quot;F&quot;;[Red]\-#,##0\ &quot;F&quot;"/>
    <numFmt numFmtId="193" formatCode="#,##0.00\ &quot;F&quot;;\-#,##0.00\ &quot;F&quot;"/>
    <numFmt numFmtId="194" formatCode="_-* #,##0\ &quot;DM&quot;_-;\-* #,##0\ &quot;DM&quot;_-;_-* &quot;-&quot;\ &quot;DM&quot;_-;_-@_-"/>
    <numFmt numFmtId="195" formatCode="_-* #,##0.00\ &quot;DM&quot;_-;\-* #,##0.00\ &quot;DM&quot;_-;_-* &quot;-&quot;??\ &quot;DM&quot;_-;_-@_-"/>
    <numFmt numFmtId="196" formatCode="&quot;\&quot;#,##0.00;[Red]&quot;\&quot;\-#,##0.00"/>
    <numFmt numFmtId="197" formatCode="&quot;\&quot;#,##0;[Red]&quot;\&quot;\-#,##0"/>
    <numFmt numFmtId="198" formatCode="_-&quot;$&quot;* #,##0_-;\-&quot;$&quot;* #,##0_-;_-&quot;$&quot;* &quot;-&quot;_-;_-@_-"/>
    <numFmt numFmtId="199" formatCode="&quot;$&quot;#,##0;[Red]\-&quot;$&quot;#,##0"/>
    <numFmt numFmtId="200" formatCode="_-&quot;$&quot;* #,##0.00_-;\-&quot;$&quot;* #,##0.00_-;_-&quot;$&quot;* &quot;-&quot;??_-;_-@_-"/>
    <numFmt numFmtId="201" formatCode="_-* #,##0\ _₫_-;\-* #,##0\ _₫_-;_-* &quot;-&quot;??\ _₫_-;_-@_-"/>
    <numFmt numFmtId="202" formatCode="_(* #,##0.0_);_(* \(#,##0.0\);_(* &quot;-&quot;??_);_(@_)"/>
    <numFmt numFmtId="203" formatCode="#,##0.000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  <charset val="163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theme="5"/>
      <name val="Times New Roman"/>
      <family val="1"/>
    </font>
    <font>
      <sz val="14"/>
      <color theme="1"/>
      <name val="Times New Roman"/>
      <family val="2"/>
      <charset val="163"/>
    </font>
    <font>
      <sz val="12"/>
      <name val=".VnTime"/>
      <family val="2"/>
    </font>
    <font>
      <sz val="12"/>
      <name val="돋움체"/>
      <family val="3"/>
      <charset val="129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0"/>
      <name val="Helv"/>
      <family val="2"/>
    </font>
    <font>
      <sz val="10"/>
      <name val="MS Sans Serif"/>
      <family val="2"/>
    </font>
    <font>
      <sz val="9"/>
      <name val="‚l‚r –¾’©"/>
      <family val="1"/>
      <charset val="128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1"/>
      <name val="µ¸¿ò"/>
      <charset val="129"/>
    </font>
    <font>
      <sz val="11"/>
      <name val="돋움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Helv"/>
    </font>
    <font>
      <b/>
      <sz val="11"/>
      <name val="Helv"/>
      <family val="2"/>
    </font>
    <font>
      <sz val="10"/>
      <name val=".VnArial"/>
      <family val="2"/>
    </font>
    <font>
      <sz val="9"/>
      <name val="Arial"/>
      <family val="2"/>
    </font>
    <font>
      <sz val="12"/>
      <color theme="1"/>
      <name val="Times New Roman"/>
      <family val="2"/>
      <charset val="163"/>
    </font>
    <font>
      <sz val="11"/>
      <color indexed="8"/>
      <name val="Helvetica Neue"/>
    </font>
    <font>
      <sz val="11"/>
      <name val="–¾’©"/>
      <family val="1"/>
      <charset val="128"/>
    </font>
    <font>
      <sz val="13"/>
      <name val=".VnTime"/>
      <family val="2"/>
    </font>
    <font>
      <sz val="10"/>
      <name val="Times New Roman"/>
      <family val="1"/>
    </font>
    <font>
      <sz val="10"/>
      <name val=".VnAvant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ＭＳ Ｐ明朝"/>
      <family val="1"/>
      <charset val="128"/>
    </font>
    <font>
      <sz val="13"/>
      <color indexed="8"/>
      <name val="Times New Roman"/>
      <family val="2"/>
    </font>
    <font>
      <sz val="13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7" fillId="0" borderId="0" applyAlignment="0"/>
    <xf numFmtId="166" fontId="9" fillId="0" borderId="0" applyFont="0" applyFill="0" applyBorder="0" applyAlignment="0" applyProtection="0"/>
    <xf numFmtId="0" fontId="10" fillId="0" borderId="0"/>
    <xf numFmtId="0" fontId="7" fillId="0" borderId="0"/>
    <xf numFmtId="166" fontId="11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3" fontId="19" fillId="0" borderId="1"/>
    <xf numFmtId="170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5" fillId="0" borderId="0"/>
    <xf numFmtId="0" fontId="26" fillId="0" borderId="0"/>
    <xf numFmtId="0" fontId="7" fillId="0" borderId="0"/>
    <xf numFmtId="0" fontId="27" fillId="0" borderId="0"/>
    <xf numFmtId="0" fontId="7" fillId="0" borderId="0"/>
    <xf numFmtId="3" fontId="19" fillId="0" borderId="1"/>
    <xf numFmtId="3" fontId="19" fillId="0" borderId="1"/>
    <xf numFmtId="0" fontId="28" fillId="2" borderId="0"/>
    <xf numFmtId="0" fontId="29" fillId="2" borderId="0"/>
    <xf numFmtId="0" fontId="30" fillId="2" borderId="0"/>
    <xf numFmtId="0" fontId="31" fillId="0" borderId="0">
      <alignment wrapText="1"/>
    </xf>
    <xf numFmtId="0" fontId="32" fillId="0" borderId="0"/>
    <xf numFmtId="174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36" fillId="0" borderId="0"/>
    <xf numFmtId="0" fontId="37" fillId="0" borderId="0" applyFill="0" applyBorder="0" applyAlignment="0"/>
    <xf numFmtId="0" fontId="38" fillId="0" borderId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18" fillId="0" borderId="0" applyFont="0" applyFill="0" applyBorder="0" applyAlignment="0" applyProtection="0"/>
    <xf numFmtId="2" fontId="7" fillId="0" borderId="0" applyFont="0" applyFill="0" applyBorder="0" applyAlignment="0" applyProtection="0"/>
    <xf numFmtId="38" fontId="39" fillId="3" borderId="0" applyNumberFormat="0" applyBorder="0" applyAlignment="0" applyProtection="0"/>
    <xf numFmtId="0" fontId="40" fillId="0" borderId="0">
      <alignment horizontal="left"/>
    </xf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83" fontId="42" fillId="0" borderId="0">
      <protection locked="0"/>
    </xf>
    <xf numFmtId="183" fontId="42" fillId="0" borderId="0">
      <protection locked="0"/>
    </xf>
    <xf numFmtId="10" fontId="39" fillId="3" borderId="1" applyNumberFormat="0" applyBorder="0" applyAlignment="0" applyProtection="0"/>
    <xf numFmtId="0" fontId="9" fillId="0" borderId="0"/>
    <xf numFmtId="0" fontId="9" fillId="0" borderId="0"/>
    <xf numFmtId="0" fontId="43" fillId="0" borderId="0"/>
    <xf numFmtId="38" fontId="26" fillId="0" borderId="0" applyFont="0" applyFill="0" applyBorder="0" applyAlignment="0" applyProtection="0"/>
    <xf numFmtId="4" fontId="44" fillId="0" borderId="0" applyFont="0" applyFill="0" applyBorder="0" applyAlignment="0" applyProtection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45" fillId="0" borderId="9"/>
    <xf numFmtId="184" fontId="18" fillId="0" borderId="3"/>
    <xf numFmtId="185" fontId="26" fillId="0" borderId="0" applyFont="0" applyFill="0" applyBorder="0" applyAlignment="0" applyProtection="0"/>
    <xf numFmtId="186" fontId="46" fillId="0" borderId="0" applyFont="0" applyFill="0" applyBorder="0" applyAlignment="0" applyProtection="0"/>
    <xf numFmtId="0" fontId="43" fillId="0" borderId="0" applyNumberFormat="0" applyFont="0" applyFill="0" applyAlignment="0"/>
    <xf numFmtId="187" fontId="18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47" fillId="0" borderId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8" fillId="0" borderId="0"/>
    <xf numFmtId="0" fontId="7" fillId="0" borderId="0"/>
    <xf numFmtId="0" fontId="1" fillId="0" borderId="0"/>
    <xf numFmtId="0" fontId="1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49" fillId="0" borderId="0" applyNumberFormat="0" applyFill="0" applyBorder="0" applyProtection="0">
      <alignment vertical="top"/>
    </xf>
    <xf numFmtId="0" fontId="18" fillId="0" borderId="0"/>
    <xf numFmtId="0" fontId="9" fillId="0" borderId="0"/>
    <xf numFmtId="0" fontId="7" fillId="0" borderId="0"/>
    <xf numFmtId="0" fontId="7" fillId="0" borderId="0"/>
    <xf numFmtId="0" fontId="18" fillId="0" borderId="0"/>
    <xf numFmtId="0" fontId="44" fillId="3" borderId="0"/>
    <xf numFmtId="173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Font="0" applyFill="0" applyBorder="0" applyAlignment="0" applyProtection="0"/>
    <xf numFmtId="0" fontId="52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10">
      <alignment horizontal="center"/>
    </xf>
    <xf numFmtId="0" fontId="32" fillId="0" borderId="0" applyNumberFormat="0" applyFill="0" applyBorder="0" applyAlignment="0" applyProtection="0"/>
    <xf numFmtId="0" fontId="45" fillId="0" borderId="0"/>
    <xf numFmtId="188" fontId="51" fillId="0" borderId="11">
      <alignment horizontal="right" vertical="center"/>
    </xf>
    <xf numFmtId="189" fontId="51" fillId="0" borderId="11">
      <alignment horizontal="center"/>
    </xf>
    <xf numFmtId="0" fontId="5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90" fontId="53" fillId="0" borderId="0" applyFont="0" applyFill="0" applyBorder="0" applyAlignment="0" applyProtection="0"/>
    <xf numFmtId="191" fontId="46" fillId="0" borderId="0" applyFont="0" applyFill="0" applyBorder="0" applyAlignment="0" applyProtection="0"/>
    <xf numFmtId="192" fontId="51" fillId="0" borderId="0"/>
    <xf numFmtId="193" fontId="51" fillId="0" borderId="1"/>
    <xf numFmtId="19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0" fontId="59" fillId="0" borderId="12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196" fontId="60" fillId="0" borderId="0" applyFont="0" applyFill="0" applyBorder="0" applyAlignment="0" applyProtection="0"/>
    <xf numFmtId="197" fontId="60" fillId="0" borderId="0" applyFont="0" applyFill="0" applyBorder="0" applyAlignment="0" applyProtection="0"/>
    <xf numFmtId="0" fontId="61" fillId="0" borderId="0"/>
    <xf numFmtId="0" fontId="43" fillId="0" borderId="0"/>
    <xf numFmtId="172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62" fillId="0" borderId="0"/>
    <xf numFmtId="198" fontId="47" fillId="0" borderId="0" applyFont="0" applyFill="0" applyBorder="0" applyAlignment="0" applyProtection="0"/>
    <xf numFmtId="199" fontId="22" fillId="0" borderId="0" applyFont="0" applyFill="0" applyBorder="0" applyAlignment="0" applyProtection="0"/>
    <xf numFmtId="200" fontId="47" fillId="0" borderId="0" applyFont="0" applyFill="0" applyBorder="0" applyAlignment="0" applyProtection="0"/>
    <xf numFmtId="173" fontId="26" fillId="0" borderId="0" applyNumberFormat="0" applyFon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  <xf numFmtId="0" fontId="8" fillId="0" borderId="0"/>
    <xf numFmtId="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63" fillId="0" borderId="0"/>
    <xf numFmtId="0" fontId="48" fillId="0" borderId="0"/>
  </cellStyleXfs>
  <cellXfs count="319">
    <xf numFmtId="0" fontId="0" fillId="0" borderId="0" xfId="0"/>
    <xf numFmtId="0" fontId="2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167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7" fontId="2" fillId="0" borderId="0" xfId="1" applyNumberFormat="1" applyFont="1" applyFill="1"/>
    <xf numFmtId="0" fontId="2" fillId="0" borderId="0" xfId="0" applyFont="1" applyAlignment="1">
      <alignment vertical="center"/>
    </xf>
    <xf numFmtId="167" fontId="2" fillId="0" borderId="0" xfId="1" applyNumberFormat="1" applyFont="1" applyFill="1" applyAlignment="1">
      <alignment vertical="center"/>
    </xf>
    <xf numFmtId="167" fontId="5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1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7" fontId="4" fillId="0" borderId="0" xfId="1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/>
    <xf numFmtId="0" fontId="3" fillId="0" borderId="0" xfId="0" applyFont="1" applyAlignment="1">
      <alignment horizontal="center" vertical="center" wrapText="1"/>
    </xf>
    <xf numFmtId="167" fontId="2" fillId="0" borderId="0" xfId="1" applyNumberFormat="1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2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vertical="center"/>
    </xf>
    <xf numFmtId="166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12" applyNumberFormat="1" applyFont="1" applyBorder="1" applyAlignment="1">
      <alignment horizontal="center" vertical="center" wrapText="1"/>
    </xf>
    <xf numFmtId="165" fontId="3" fillId="0" borderId="1" xfId="2" applyFont="1" applyFill="1" applyBorder="1" applyAlignment="1">
      <alignment horizontal="center" vertical="center"/>
    </xf>
    <xf numFmtId="165" fontId="3" fillId="0" borderId="1" xfId="2" applyFont="1" applyFill="1" applyBorder="1" applyAlignment="1">
      <alignment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7" fontId="13" fillId="0" borderId="1" xfId="1" applyNumberFormat="1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justify" vertical="center" wrapText="1"/>
    </xf>
    <xf numFmtId="0" fontId="3" fillId="0" borderId="1" xfId="13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7" fontId="3" fillId="0" borderId="0" xfId="1" applyNumberFormat="1" applyFont="1" applyFill="1"/>
    <xf numFmtId="167" fontId="5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65" fontId="5" fillId="0" borderId="5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3" fontId="5" fillId="0" borderId="1" xfId="16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right" vertical="center"/>
    </xf>
    <xf numFmtId="168" fontId="3" fillId="0" borderId="0" xfId="0" applyNumberFormat="1" applyFont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4" fillId="0" borderId="1" xfId="188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5" fillId="0" borderId="1" xfId="1" applyNumberFormat="1" applyFont="1" applyFill="1" applyBorder="1" applyAlignment="1">
      <alignment horizontal="right" vertical="center"/>
    </xf>
    <xf numFmtId="168" fontId="5" fillId="0" borderId="1" xfId="2" applyNumberFormat="1" applyFont="1" applyFill="1" applyBorder="1" applyAlignment="1">
      <alignment horizontal="center" vertical="center"/>
    </xf>
    <xf numFmtId="203" fontId="5" fillId="0" borderId="1" xfId="0" applyNumberFormat="1" applyFont="1" applyBorder="1" applyAlignment="1">
      <alignment horizontal="right" vertical="center" wrapText="1"/>
    </xf>
    <xf numFmtId="9" fontId="3" fillId="0" borderId="1" xfId="185" applyFont="1" applyFill="1" applyBorder="1" applyAlignment="1">
      <alignment horizontal="left" vertical="center" wrapText="1"/>
    </xf>
    <xf numFmtId="167" fontId="3" fillId="0" borderId="1" xfId="186" applyNumberFormat="1" applyFont="1" applyFill="1" applyBorder="1" applyAlignment="1">
      <alignment horizontal="center" vertical="center" wrapText="1"/>
    </xf>
    <xf numFmtId="167" fontId="3" fillId="0" borderId="1" xfId="186" applyNumberFormat="1" applyFont="1" applyFill="1" applyBorder="1" applyAlignment="1">
      <alignment horizontal="right" vertical="center" wrapText="1"/>
    </xf>
    <xf numFmtId="3" fontId="3" fillId="0" borderId="1" xfId="186" applyNumberFormat="1" applyFont="1" applyFill="1" applyBorder="1" applyAlignment="1">
      <alignment horizontal="right" vertical="center" wrapText="1"/>
    </xf>
    <xf numFmtId="201" fontId="3" fillId="0" borderId="1" xfId="186" applyNumberFormat="1" applyFont="1" applyFill="1" applyBorder="1" applyAlignment="1">
      <alignment horizontal="right" vertical="center" wrapText="1"/>
    </xf>
    <xf numFmtId="3" fontId="3" fillId="0" borderId="1" xfId="183" applyNumberFormat="1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3" fontId="5" fillId="0" borderId="1" xfId="2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203" fontId="3" fillId="0" borderId="1" xfId="1" applyNumberFormat="1" applyFont="1" applyFill="1" applyBorder="1" applyAlignment="1">
      <alignment horizontal="right" vertical="center" wrapText="1"/>
    </xf>
    <xf numFmtId="203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12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7" fontId="3" fillId="0" borderId="0" xfId="1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182" applyFont="1" applyFill="1" applyBorder="1" applyAlignment="1">
      <alignment horizontal="justify" vertical="center" wrapText="1"/>
    </xf>
    <xf numFmtId="203" fontId="3" fillId="0" borderId="1" xfId="184" applyNumberFormat="1" applyFont="1" applyFill="1" applyBorder="1" applyAlignment="1">
      <alignment horizontal="center" vertical="center" wrapText="1"/>
    </xf>
    <xf numFmtId="0" fontId="3" fillId="0" borderId="1" xfId="182" applyFont="1" applyFill="1" applyBorder="1" applyAlignment="1">
      <alignment horizontal="center" vertical="center" wrapText="1"/>
    </xf>
    <xf numFmtId="3" fontId="3" fillId="0" borderId="1" xfId="12" quotePrefix="1" applyNumberFormat="1" applyFont="1" applyFill="1" applyBorder="1" applyAlignment="1">
      <alignment horizontal="right" vertical="center" wrapText="1"/>
    </xf>
    <xf numFmtId="3" fontId="3" fillId="0" borderId="1" xfId="12" quotePrefix="1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0" fontId="16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67" fontId="13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203" fontId="3" fillId="4" borderId="1" xfId="184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14" applyFont="1" applyFill="1" applyBorder="1" applyAlignment="1">
      <alignment horizontal="left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horizontal="center" vertical="center"/>
    </xf>
    <xf numFmtId="3" fontId="3" fillId="0" borderId="1" xfId="18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19" applyNumberFormat="1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3" fillId="0" borderId="1" xfId="187" applyFont="1" applyFill="1" applyBorder="1" applyAlignment="1">
      <alignment horizontal="center" vertical="center" wrapText="1"/>
    </xf>
    <xf numFmtId="201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201" fontId="3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0" xfId="0" applyNumberFormat="1" applyFont="1" applyFill="1"/>
    <xf numFmtId="165" fontId="5" fillId="0" borderId="1" xfId="0" applyNumberFormat="1" applyFont="1" applyFill="1" applyBorder="1" applyAlignment="1">
      <alignment vertical="center"/>
    </xf>
    <xf numFmtId="0" fontId="52" fillId="0" borderId="1" xfId="0" applyFont="1" applyFill="1" applyBorder="1" applyAlignment="1">
      <alignment horizontal="center" vertical="center" wrapText="1"/>
    </xf>
    <xf numFmtId="166" fontId="3" fillId="0" borderId="1" xfId="1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vertical="center"/>
    </xf>
    <xf numFmtId="202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202" fontId="3" fillId="0" borderId="1" xfId="0" applyNumberFormat="1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6" fontId="3" fillId="0" borderId="1" xfId="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 wrapText="1"/>
    </xf>
    <xf numFmtId="0" fontId="64" fillId="0" borderId="1" xfId="188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203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7" fillId="0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3" fontId="68" fillId="0" borderId="1" xfId="0" applyNumberFormat="1" applyFont="1" applyFill="1" applyBorder="1" applyAlignment="1">
      <alignment horizontal="right" vertical="center" wrapText="1"/>
    </xf>
    <xf numFmtId="3" fontId="67" fillId="0" borderId="0" xfId="0" applyNumberFormat="1" applyFont="1" applyFill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1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0" fontId="67" fillId="0" borderId="1" xfId="0" applyFont="1" applyFill="1" applyBorder="1" applyAlignment="1">
      <alignment horizontal="center" vertical="center" wrapText="1"/>
    </xf>
    <xf numFmtId="0" fontId="69" fillId="0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right" vertical="center"/>
    </xf>
  </cellXfs>
  <cellStyles count="189">
    <cellStyle name="          _x000d__x000a_shell=progman.exe_x000d__x000a_m" xfId="20"/>
    <cellStyle name="#,##0" xfId="21"/>
    <cellStyle name="??" xfId="22"/>
    <cellStyle name="?? [0.00]_PRODUCT DETAIL Q1" xfId="23"/>
    <cellStyle name="?? [0]" xfId="24"/>
    <cellStyle name="?_x001d_??%U©÷u&amp;H©÷9_x0008_?_x0009_s_x000a__x0007__x0001__x0001_" xfId="25"/>
    <cellStyle name="???? [0.00]_PRODUCT DETAIL Q1" xfId="26"/>
    <cellStyle name="????_PRODUCT DETAIL Q1" xfId="27"/>
    <cellStyle name="???[0]_?? DI" xfId="28"/>
    <cellStyle name="???_?? DI" xfId="29"/>
    <cellStyle name="??[0]_MATL COST ANALYSIS" xfId="30"/>
    <cellStyle name="??_ ??? ???? " xfId="31"/>
    <cellStyle name="??A? [0]_ÿÿÿÿÿÿ_1_¢¬???¢â? " xfId="32"/>
    <cellStyle name="??A?_ÿÿÿÿÿÿ_1_¢¬???¢â? " xfId="33"/>
    <cellStyle name="?¡±¢¥?_?¨ù??¢´¢¥_¢¬???¢â? " xfId="34"/>
    <cellStyle name="?ðÇ%U?&amp;H?_x0008_?s_x000a__x0007__x0001__x0001_" xfId="35"/>
    <cellStyle name="_Huong CHI tieu Nhiem vu CTMTQG 2014(1)" xfId="36"/>
    <cellStyle name="_KH.DTC.gd2016-2020 tinh (T2-2015)" xfId="37"/>
    <cellStyle name="•W€_STDFOR" xfId="38"/>
    <cellStyle name="•W_MARINE" xfId="39"/>
    <cellStyle name="W_STDFOR" xfId="40"/>
    <cellStyle name="0.0" xfId="41"/>
    <cellStyle name="0.00" xfId="42"/>
    <cellStyle name="1" xfId="43"/>
    <cellStyle name="2" xfId="44"/>
    <cellStyle name="3" xfId="45"/>
    <cellStyle name="4" xfId="46"/>
    <cellStyle name="6" xfId="47"/>
    <cellStyle name="ÅëÈ­ [0]_¿ì¹°Åë" xfId="48"/>
    <cellStyle name="AeE­ [0]_INQUIRY ¿µ¾÷AßAø " xfId="49"/>
    <cellStyle name="ÅëÈ­_¿ì¹°Åë" xfId="50"/>
    <cellStyle name="AeE­_INQUIRY ¿µ¾÷AßAø " xfId="51"/>
    <cellStyle name="ÄÞ¸¶ [0]_¿ì¹°Åë" xfId="52"/>
    <cellStyle name="AÞ¸¶ [0]_INQUIRY ¿?¾÷AßAø " xfId="53"/>
    <cellStyle name="ÄÞ¸¶_¿ì¹°Åë" xfId="54"/>
    <cellStyle name="AÞ¸¶_INQUIRY ¿?¾÷AßAø " xfId="55"/>
    <cellStyle name="C?AØ_¿?¾÷CoE² " xfId="56"/>
    <cellStyle name="Ç¥ÁØ_´çÃÊ±¸ÀÔ»ý»ê" xfId="57"/>
    <cellStyle name="C￥AØ_¿μ¾÷CoE² " xfId="58"/>
    <cellStyle name="Ç¥ÁØ_PO0862_bldg_BQ" xfId="59"/>
    <cellStyle name="Calc Currency (0)" xfId="60"/>
    <cellStyle name="category" xfId="61"/>
    <cellStyle name="Comma" xfId="1" builtinId="3"/>
    <cellStyle name="Comma [0]" xfId="2" builtinId="6"/>
    <cellStyle name="Comma 10" xfId="62"/>
    <cellStyle name="Comma 10 10" xfId="8"/>
    <cellStyle name="Comma 10 2" xfId="186"/>
    <cellStyle name="Comma 11" xfId="19"/>
    <cellStyle name="Comma 12" xfId="63"/>
    <cellStyle name="Comma 13" xfId="18"/>
    <cellStyle name="Comma 14" xfId="64"/>
    <cellStyle name="Comma 15" xfId="65"/>
    <cellStyle name="Comma 16" xfId="16"/>
    <cellStyle name="Comma 2" xfId="66"/>
    <cellStyle name="Comma 2 28" xfId="67"/>
    <cellStyle name="Comma 3" xfId="68"/>
    <cellStyle name="Comma 3 2 2" xfId="183"/>
    <cellStyle name="Comma 4" xfId="69"/>
    <cellStyle name="Comma 4 20" xfId="70"/>
    <cellStyle name="Comma 5" xfId="71"/>
    <cellStyle name="Comma 6" xfId="72"/>
    <cellStyle name="Comma 7" xfId="11"/>
    <cellStyle name="Comma 7 2" xfId="73"/>
    <cellStyle name="Comma 8" xfId="74"/>
    <cellStyle name="Comma 9" xfId="75"/>
    <cellStyle name="Comma0" xfId="76"/>
    <cellStyle name="Currency0" xfId="77"/>
    <cellStyle name="Date" xfId="78"/>
    <cellStyle name="Dezimal [0]_UXO VII" xfId="79"/>
    <cellStyle name="Dezimal_UXO VII" xfId="80"/>
    <cellStyle name="Euro" xfId="81"/>
    <cellStyle name="Fixed" xfId="82"/>
    <cellStyle name="Grey" xfId="83"/>
    <cellStyle name="HEADER" xfId="84"/>
    <cellStyle name="Header1" xfId="85"/>
    <cellStyle name="Header2" xfId="86"/>
    <cellStyle name="Heading1" xfId="87"/>
    <cellStyle name="Heading2" xfId="88"/>
    <cellStyle name="Input [yellow]" xfId="89"/>
    <cellStyle name="Ledger 17 x 11 in" xfId="90"/>
    <cellStyle name="Ledger 17 x 11 in 2" xfId="91"/>
    <cellStyle name="Ledger 17 x 11 in 3" xfId="92"/>
    <cellStyle name="Migliaia (0)_CALPREZZ" xfId="93"/>
    <cellStyle name="Migliaia_ PESO ELETTR." xfId="94"/>
    <cellStyle name="Millares [0]_Well Timing" xfId="95"/>
    <cellStyle name="Millares_Well Timing" xfId="96"/>
    <cellStyle name="Model" xfId="97"/>
    <cellStyle name="moi" xfId="98"/>
    <cellStyle name="Moneda [0]_Well Timing" xfId="99"/>
    <cellStyle name="Moneda_Well Timing" xfId="100"/>
    <cellStyle name="n" xfId="101"/>
    <cellStyle name="Normal" xfId="0" builtinId="0"/>
    <cellStyle name="Normal - Style1" xfId="102"/>
    <cellStyle name="Normal 10" xfId="103"/>
    <cellStyle name="Normal 10 10 2" xfId="182"/>
    <cellStyle name="Normal 10 8" xfId="9"/>
    <cellStyle name="Normal 11" xfId="17"/>
    <cellStyle name="Normal 11 3 4 2 2 4 2" xfId="6"/>
    <cellStyle name="Normal 11 3 4 3 2 5" xfId="4"/>
    <cellStyle name="Normal 11 4 2" xfId="5"/>
    <cellStyle name="Normal 12" xfId="104"/>
    <cellStyle name="Normal 13" xfId="105"/>
    <cellStyle name="Normal 14" xfId="106"/>
    <cellStyle name="Normal 15" xfId="14"/>
    <cellStyle name="Normal 16" xfId="15"/>
    <cellStyle name="Normal 17" xfId="107"/>
    <cellStyle name="Normal 2" xfId="108"/>
    <cellStyle name="Normal 2 2" xfId="109"/>
    <cellStyle name="Normal 2 2 2" xfId="110"/>
    <cellStyle name="Normal 2 3" xfId="7"/>
    <cellStyle name="Normal 2 3 2" xfId="111"/>
    <cellStyle name="Normal 2 3 3" xfId="112"/>
    <cellStyle name="Normal 2_Bang bieu" xfId="113"/>
    <cellStyle name="Normal 22 2" xfId="13"/>
    <cellStyle name="Normal 23" xfId="114"/>
    <cellStyle name="Normal 24" xfId="115"/>
    <cellStyle name="Normal 25" xfId="116"/>
    <cellStyle name="Normal 26" xfId="117"/>
    <cellStyle name="Normal 27" xfId="118"/>
    <cellStyle name="Normal 28" xfId="119"/>
    <cellStyle name="Normal 29" xfId="120"/>
    <cellStyle name="Normal 3" xfId="121"/>
    <cellStyle name="Normal 3 3" xfId="188"/>
    <cellStyle name="Normal 30" xfId="122"/>
    <cellStyle name="Normal 31" xfId="123"/>
    <cellStyle name="Normal 32" xfId="124"/>
    <cellStyle name="Normal 4" xfId="10"/>
    <cellStyle name="Normal 4 2" xfId="125"/>
    <cellStyle name="Normal 4_Bang bieu" xfId="126"/>
    <cellStyle name="Normal 5" xfId="127"/>
    <cellStyle name="Normal 5 3 2" xfId="184"/>
    <cellStyle name="Normal 6" xfId="128"/>
    <cellStyle name="Normal 7" xfId="129"/>
    <cellStyle name="Normal 8" xfId="130"/>
    <cellStyle name="Normal 9" xfId="131"/>
    <cellStyle name="Normal 9 2" xfId="3"/>
    <cellStyle name="Normal 9_Bieu Mau" xfId="132"/>
    <cellStyle name="Normal_Bieu mau (CV ) 2" xfId="12"/>
    <cellStyle name="Normal_Sheet2" xfId="187"/>
    <cellStyle name="Normal1" xfId="133"/>
    <cellStyle name="Normale_ PESO ELETTR." xfId="134"/>
    <cellStyle name="Œ…‹æØ‚è [0.00]_laroux" xfId="135"/>
    <cellStyle name="Œ…‹æØ‚è_laroux" xfId="136"/>
    <cellStyle name="oft Excel]_x000d__x000a_Comment=The open=/f lines load custom functions into the Paste Function list._x000d__x000a_Maximized=2_x000d__x000a_Basics=1_x000d__x000a_A" xfId="137"/>
    <cellStyle name="oft Excel]_x000d__x000a_Comment=The open=/f lines load custom functions into the Paste Function list._x000d__x000a_Maximized=3_x000d__x000a_Basics=1_x000d__x000a_A" xfId="138"/>
    <cellStyle name="omma [0]_Mktg Prog" xfId="139"/>
    <cellStyle name="ormal_Sheet1_1" xfId="140"/>
    <cellStyle name="Percent [2]" xfId="141"/>
    <cellStyle name="Percent 2" xfId="142"/>
    <cellStyle name="Percent 2 2" xfId="185"/>
    <cellStyle name="s]_x000d__x000a_spooler=yes_x000d__x000a_load=_x000d__x000a_Beep=yes_x000d__x000a_NullPort=None_x000d__x000a_BorderWidth=3_x000d__x000a_CursorBlinkRate=1200_x000d__x000a_DoubleClickSpeed=452_x000d__x000a_Programs=co" xfId="143"/>
    <cellStyle name="style" xfId="144"/>
    <cellStyle name="Style 1" xfId="145"/>
    <cellStyle name="subhead" xfId="146"/>
    <cellStyle name="T" xfId="147"/>
    <cellStyle name="th" xfId="148"/>
    <cellStyle name="þ_x001d_ð·_x000c_æþ'_x000d_ßþU_x0001_Ø_x0005_ü_x0014__x0007__x0001__x0001_" xfId="149"/>
    <cellStyle name="þ_x001d_ðÇ%Uý—&amp;Hý9_x0008_Ÿ_x0009_s_x000a__x0007__x0001__x0001_" xfId="150"/>
    <cellStyle name="Valuta (0)_CALPREZZ" xfId="151"/>
    <cellStyle name="Valuta_ PESO ELETTR." xfId="152"/>
    <cellStyle name="viet" xfId="153"/>
    <cellStyle name="viet2" xfId="154"/>
    <cellStyle name="Währung [0]_UXO VII" xfId="155"/>
    <cellStyle name="Währung_UXO VII" xfId="156"/>
    <cellStyle name="xuan" xfId="157"/>
    <cellStyle name=" [0.00]_ Att. 1- Cover" xfId="158"/>
    <cellStyle name="_ Att. 1- Cover" xfId="159"/>
    <cellStyle name="?_ Att. 1- Cover" xfId="160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안건회계법인" xfId="167"/>
    <cellStyle name="콤마 [0]_ 비목별 월별기술 " xfId="168"/>
    <cellStyle name="콤마_ 비목별 월별기술 " xfId="169"/>
    <cellStyle name="통화 [0]_1202" xfId="170"/>
    <cellStyle name="통화_1202" xfId="171"/>
    <cellStyle name="표준_(정보부문)월별인원계획" xfId="172"/>
    <cellStyle name="一般_00Q3902REV.1" xfId="173"/>
    <cellStyle name="千分位[0]_00Q3902REV.1" xfId="174"/>
    <cellStyle name="千分位_00Q3902REV.1" xfId="175"/>
    <cellStyle name="桁区切り_NADUONG BQ (Draft)" xfId="176"/>
    <cellStyle name="標準_BQ（業者）" xfId="177"/>
    <cellStyle name="貨幣 [0]_00Q3902REV.1" xfId="178"/>
    <cellStyle name="貨幣[0]_BRE" xfId="179"/>
    <cellStyle name="貨幣_00Q3902REV.1" xfId="180"/>
    <cellStyle name="通貨_MITSUI1_BQ" xfId="18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35650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29772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7" name="Text Box 1163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8" name="Text Box 1164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89" name="Text Box 1167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0" name="Text Box 1168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1" name="Text Box 1169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2" name="Text Box 117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3" name="Text Box 1172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4" name="Text Box 1173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5" name="Text Box 1175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6" name="Text Box 1176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7" name="Text Box 1163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8" name="Text Box 1164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199" name="Text Box 1167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0" name="Text Box 1168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1" name="Text Box 1169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2" name="Text Box 117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3" name="Text Box 1172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4" name="Text Box 1173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5" name="Text Box 1175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6" name="Text Box 1176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7" name="Text Box 1163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8" name="Text Box 1164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09" name="Text Box 1167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0" name="Text Box 1168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1" name="Text Box 1169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2" name="Text Box 117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3" name="Text Box 1172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4" name="Text Box 1173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5" name="Text Box 1175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6" name="Text Box 1176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7" name="Text Box 1163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8" name="Text Box 1164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19" name="Text Box 1167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0" name="Text Box 1168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1" name="Text Box 1169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2" name="Text Box 117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3" name="Text Box 1172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4" name="Text Box 1173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5" name="Text Box 1175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6" name="Text Box 1176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7" name="Text Box 1163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8" name="Text Box 1164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29" name="Text Box 1167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0" name="Text Box 1168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1" name="Text Box 1169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2" name="Text Box 117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3" name="Text Box 1172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4" name="Text Box 1173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5" name="Text Box 1175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6" name="Text Box 1176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7" name="Text Box 1163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8" name="Text Box 1164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39" name="Text Box 1167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0" name="Text Box 1168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1" name="Text Box 1169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2" name="Text Box 117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3" name="Text Box 1172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4" name="Text Box 1173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5" name="Text Box 1175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15</xdr:row>
      <xdr:rowOff>0</xdr:rowOff>
    </xdr:from>
    <xdr:to>
      <xdr:col>1</xdr:col>
      <xdr:colOff>600075</xdr:colOff>
      <xdr:row>15</xdr:row>
      <xdr:rowOff>57150</xdr:rowOff>
    </xdr:to>
    <xdr:sp macro="" textlink="">
      <xdr:nvSpPr>
        <xdr:cNvPr id="246" name="Text Box 1176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647700" y="8213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A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A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A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A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A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A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A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A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A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A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A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A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A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A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A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A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A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A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A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A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A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A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A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A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A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A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A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2253343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35922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93181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6460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7" name="Text Box 1163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8" name="Text Box 1164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89" name="Text Box 1167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0" name="Text Box 1168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1" name="Text Box 1169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2" name="Text Box 1171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3" name="Text Box 1172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4" name="Text Box 1173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5" name="Text Box 1175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6" name="Text Box 1176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7" name="Text Box 1163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8" name="Text Box 1164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199" name="Text Box 1167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0" name="Text Box 1168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1" name="Text Box 1169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2" name="Text Box 1171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3" name="Text Box 1172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4" name="Text Box 1173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5" name="Text Box 1175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6" name="Text Box 1176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7" name="Text Box 1163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8" name="Text Box 1164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09" name="Text Box 1167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0" name="Text Box 1168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1" name="Text Box 1169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2" name="Text Box 1171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3" name="Text Box 1172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4" name="Text Box 1173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5" name="Text Box 1175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6" name="Text Box 1176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7" name="Text Box 1163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8" name="Text Box 1164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19" name="Text Box 1167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0" name="Text Box 1168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1" name="Text Box 1169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2" name="Text Box 1171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3" name="Text Box 1172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4" name="Text Box 1173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5" name="Text Box 1175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6" name="Text Box 1176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7" name="Text Box 1163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8" name="Text Box 1164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29" name="Text Box 1167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0" name="Text Box 1168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1" name="Text Box 1169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2" name="Text Box 1171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3" name="Text Box 1172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4" name="Text Box 1173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5" name="Text Box 1175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6" name="Text Box 1176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7" name="Text Box 1163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8" name="Text Box 1164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39" name="Text Box 1167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0" name="Text Box 1168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1" name="Text Box 1169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2" name="Text Box 1171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3" name="Text Box 1172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4" name="Text Box 1173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5" name="Text Box 1175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23</xdr:row>
      <xdr:rowOff>0</xdr:rowOff>
    </xdr:from>
    <xdr:to>
      <xdr:col>1</xdr:col>
      <xdr:colOff>600075</xdr:colOff>
      <xdr:row>23</xdr:row>
      <xdr:rowOff>57150</xdr:rowOff>
    </xdr:to>
    <xdr:sp macro="" textlink="">
      <xdr:nvSpPr>
        <xdr:cNvPr id="246" name="Text Box 1176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691243" y="12132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33691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2781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4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4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4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2389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4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4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4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4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67001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19</xdr:row>
      <xdr:rowOff>0</xdr:rowOff>
    </xdr:from>
    <xdr:to>
      <xdr:col>1</xdr:col>
      <xdr:colOff>600075</xdr:colOff>
      <xdr:row>19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45447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800100" y="20737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800100" y="22696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500-000083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32</xdr:row>
      <xdr:rowOff>0</xdr:rowOff>
    </xdr:from>
    <xdr:to>
      <xdr:col>1</xdr:col>
      <xdr:colOff>600075</xdr:colOff>
      <xdr:row>32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800100" y="13830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693576" y="213049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23186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2514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64552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46427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647700" y="1997529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11</xdr:row>
      <xdr:rowOff>0</xdr:rowOff>
    </xdr:from>
    <xdr:to>
      <xdr:col>1</xdr:col>
      <xdr:colOff>600075</xdr:colOff>
      <xdr:row>11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647700" y="21934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17</xdr:row>
      <xdr:rowOff>0</xdr:rowOff>
    </xdr:from>
    <xdr:to>
      <xdr:col>1</xdr:col>
      <xdr:colOff>600075</xdr:colOff>
      <xdr:row>17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647700" y="59163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14</xdr:row>
      <xdr:rowOff>0</xdr:rowOff>
    </xdr:from>
    <xdr:to>
      <xdr:col>1</xdr:col>
      <xdr:colOff>600075</xdr:colOff>
      <xdr:row>14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647700" y="3956957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859971" y="21444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600075</xdr:colOff>
      <xdr:row>10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859971" y="2498271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800-000083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16</xdr:row>
      <xdr:rowOff>0</xdr:rowOff>
    </xdr:from>
    <xdr:to>
      <xdr:col>1</xdr:col>
      <xdr:colOff>600075</xdr:colOff>
      <xdr:row>16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859971" y="5437414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800-000096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859971" y="3477986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4" name="Text Box 15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6" name="Text Box 16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8" name="Text Box 16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9" name="Text Box 16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0" name="Text Box 16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1" name="Text Box 1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2" name="Text Box 1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38100</xdr:rowOff>
    </xdr:to>
    <xdr:sp macro="" textlink="">
      <xdr:nvSpPr>
        <xdr:cNvPr id="13" name="Text Box 1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4" name="Text Box 1250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5" name="Text Box 1251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6" name="Text Box 1252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7" name="Text Box 1253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8" name="Text Box 1254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19" name="Text Box 1255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0" name="Text Box 1256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1" name="Text Box 1257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2" name="Text Box 1258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3" name="Text Box 1259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4" name="Text Box 1260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5" name="Text Box 1261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6" name="Text Box 1262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7" name="Text Box 1263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8" name="Text Box 1264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29" name="Text Box 1265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0" name="Text Box 1266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1" name="Text Box 1267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2" name="Text Box 1268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3" name="Text Box 1269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47625</xdr:rowOff>
    </xdr:to>
    <xdr:sp macro="" textlink="">
      <xdr:nvSpPr>
        <xdr:cNvPr id="34" name="Text Box 127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5" name="Text Box 1225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6" name="Text Box 1226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7" name="Text Box 1227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8" name="Text Box 1228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39" name="Text Box 1229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0" name="Text Box 1230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1" name="Text Box 1231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2" name="Text Box 1232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3" name="Text Box 1233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4" name="Text Box 1234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5" name="Text Box 1235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6" name="Text Box 1236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7" name="Text Box 1237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8" name="Text Box 1238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49" name="Text Box 1239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0" name="Text Box 1240">
          <a:extLst>
            <a:ext uri="{FF2B5EF4-FFF2-40B4-BE49-F238E27FC236}">
              <a16:creationId xmlns:a16="http://schemas.microsoft.com/office/drawing/2014/main" xmlns="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1" name="Text Box 1241">
          <a:extLst>
            <a:ext uri="{FF2B5EF4-FFF2-40B4-BE49-F238E27FC236}">
              <a16:creationId xmlns:a16="http://schemas.microsoft.com/office/drawing/2014/main" xmlns="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2" name="Text Box 1242">
          <a:extLst>
            <a:ext uri="{FF2B5EF4-FFF2-40B4-BE49-F238E27FC236}">
              <a16:creationId xmlns:a16="http://schemas.microsoft.com/office/drawing/2014/main" xmlns="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3" name="Text Box 1243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4" name="Text Box 1247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5" name="Text Box 1248">
          <a:extLst>
            <a:ext uri="{FF2B5EF4-FFF2-40B4-BE49-F238E27FC236}">
              <a16:creationId xmlns:a16="http://schemas.microsoft.com/office/drawing/2014/main" xmlns="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9</xdr:row>
      <xdr:rowOff>0</xdr:rowOff>
    </xdr:from>
    <xdr:to>
      <xdr:col>1</xdr:col>
      <xdr:colOff>600075</xdr:colOff>
      <xdr:row>9</xdr:row>
      <xdr:rowOff>57150</xdr:rowOff>
    </xdr:to>
    <xdr:sp macro="" textlink="">
      <xdr:nvSpPr>
        <xdr:cNvPr id="56" name="Text Box 1249">
          <a:extLst>
            <a:ext uri="{FF2B5EF4-FFF2-40B4-BE49-F238E27FC236}">
              <a16:creationId xmlns:a16="http://schemas.microsoft.com/office/drawing/2014/main" xmlns="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641350" y="18097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7" name="Text Box 1163">
          <a:extLst>
            <a:ext uri="{FF2B5EF4-FFF2-40B4-BE49-F238E27FC236}">
              <a16:creationId xmlns:a16="http://schemas.microsoft.com/office/drawing/2014/main" xmlns="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8" name="Text Box 1164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59" name="Text Box 1167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0" name="Text Box 1168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1" name="Text Box 1169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2" name="Text Box 1171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3" name="Text Box 1172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4" name="Text Box 1173">
          <a:extLst>
            <a:ext uri="{FF2B5EF4-FFF2-40B4-BE49-F238E27FC236}">
              <a16:creationId xmlns:a16="http://schemas.microsoft.com/office/drawing/2014/main" xmlns="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5" name="Text Box 1175">
          <a:extLst>
            <a:ext uri="{FF2B5EF4-FFF2-40B4-BE49-F238E27FC236}">
              <a16:creationId xmlns:a16="http://schemas.microsoft.com/office/drawing/2014/main" xmlns="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6" name="Text Box 1176">
          <a:extLst>
            <a:ext uri="{FF2B5EF4-FFF2-40B4-BE49-F238E27FC236}">
              <a16:creationId xmlns:a16="http://schemas.microsoft.com/office/drawing/2014/main" xmlns="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7" name="Text Box 1163">
          <a:extLst>
            <a:ext uri="{FF2B5EF4-FFF2-40B4-BE49-F238E27FC236}">
              <a16:creationId xmlns:a16="http://schemas.microsoft.com/office/drawing/2014/main" xmlns="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8" name="Text Box 1164">
          <a:extLst>
            <a:ext uri="{FF2B5EF4-FFF2-40B4-BE49-F238E27FC236}">
              <a16:creationId xmlns:a16="http://schemas.microsoft.com/office/drawing/2014/main" xmlns="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69" name="Text Box 1167">
          <a:extLst>
            <a:ext uri="{FF2B5EF4-FFF2-40B4-BE49-F238E27FC236}">
              <a16:creationId xmlns:a16="http://schemas.microsoft.com/office/drawing/2014/main" xmlns="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0" name="Text Box 1168">
          <a:extLst>
            <a:ext uri="{FF2B5EF4-FFF2-40B4-BE49-F238E27FC236}">
              <a16:creationId xmlns:a16="http://schemas.microsoft.com/office/drawing/2014/main" xmlns="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1" name="Text Box 1169">
          <a:extLst>
            <a:ext uri="{FF2B5EF4-FFF2-40B4-BE49-F238E27FC236}">
              <a16:creationId xmlns:a16="http://schemas.microsoft.com/office/drawing/2014/main" xmlns="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2" name="Text Box 1171">
          <a:extLst>
            <a:ext uri="{FF2B5EF4-FFF2-40B4-BE49-F238E27FC236}">
              <a16:creationId xmlns:a16="http://schemas.microsoft.com/office/drawing/2014/main" xmlns="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3" name="Text Box 1172">
          <a:extLst>
            <a:ext uri="{FF2B5EF4-FFF2-40B4-BE49-F238E27FC236}">
              <a16:creationId xmlns:a16="http://schemas.microsoft.com/office/drawing/2014/main" xmlns="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4" name="Text Box 1173">
          <a:extLst>
            <a:ext uri="{FF2B5EF4-FFF2-40B4-BE49-F238E27FC236}">
              <a16:creationId xmlns:a16="http://schemas.microsoft.com/office/drawing/2014/main" xmlns="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5" name="Text Box 1175">
          <a:extLst>
            <a:ext uri="{FF2B5EF4-FFF2-40B4-BE49-F238E27FC236}">
              <a16:creationId xmlns:a16="http://schemas.microsoft.com/office/drawing/2014/main" xmlns="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6" name="Text Box 1176">
          <a:extLst>
            <a:ext uri="{FF2B5EF4-FFF2-40B4-BE49-F238E27FC236}">
              <a16:creationId xmlns:a16="http://schemas.microsoft.com/office/drawing/2014/main" xmlns="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7" name="Text Box 1163">
          <a:extLst>
            <a:ext uri="{FF2B5EF4-FFF2-40B4-BE49-F238E27FC236}">
              <a16:creationId xmlns:a16="http://schemas.microsoft.com/office/drawing/2014/main" xmlns="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8" name="Text Box 1164">
          <a:extLst>
            <a:ext uri="{FF2B5EF4-FFF2-40B4-BE49-F238E27FC236}">
              <a16:creationId xmlns:a16="http://schemas.microsoft.com/office/drawing/2014/main" xmlns="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79" name="Text Box 1167">
          <a:extLst>
            <a:ext uri="{FF2B5EF4-FFF2-40B4-BE49-F238E27FC236}">
              <a16:creationId xmlns:a16="http://schemas.microsoft.com/office/drawing/2014/main" xmlns="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0" name="Text Box 1168">
          <a:extLst>
            <a:ext uri="{FF2B5EF4-FFF2-40B4-BE49-F238E27FC236}">
              <a16:creationId xmlns:a16="http://schemas.microsoft.com/office/drawing/2014/main" xmlns="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1" name="Text Box 1169">
          <a:extLst>
            <a:ext uri="{FF2B5EF4-FFF2-40B4-BE49-F238E27FC236}">
              <a16:creationId xmlns:a16="http://schemas.microsoft.com/office/drawing/2014/main" xmlns="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2" name="Text Box 1171">
          <a:extLst>
            <a:ext uri="{FF2B5EF4-FFF2-40B4-BE49-F238E27FC236}">
              <a16:creationId xmlns:a16="http://schemas.microsoft.com/office/drawing/2014/main" xmlns="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3" name="Text Box 1172">
          <a:extLst>
            <a:ext uri="{FF2B5EF4-FFF2-40B4-BE49-F238E27FC236}">
              <a16:creationId xmlns:a16="http://schemas.microsoft.com/office/drawing/2014/main" xmlns="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4" name="Text Box 1173">
          <a:extLst>
            <a:ext uri="{FF2B5EF4-FFF2-40B4-BE49-F238E27FC236}">
              <a16:creationId xmlns:a16="http://schemas.microsoft.com/office/drawing/2014/main" xmlns="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5" name="Text Box 1175">
          <a:extLst>
            <a:ext uri="{FF2B5EF4-FFF2-40B4-BE49-F238E27FC236}">
              <a16:creationId xmlns:a16="http://schemas.microsoft.com/office/drawing/2014/main" xmlns="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6" name="Text Box 1176">
          <a:extLst>
            <a:ext uri="{FF2B5EF4-FFF2-40B4-BE49-F238E27FC236}">
              <a16:creationId xmlns:a16="http://schemas.microsoft.com/office/drawing/2014/main" xmlns="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7" name="Text Box 1163">
          <a:extLst>
            <a:ext uri="{FF2B5EF4-FFF2-40B4-BE49-F238E27FC236}">
              <a16:creationId xmlns:a16="http://schemas.microsoft.com/office/drawing/2014/main" xmlns="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8" name="Text Box 1164">
          <a:extLst>
            <a:ext uri="{FF2B5EF4-FFF2-40B4-BE49-F238E27FC236}">
              <a16:creationId xmlns:a16="http://schemas.microsoft.com/office/drawing/2014/main" xmlns="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89" name="Text Box 1167">
          <a:extLst>
            <a:ext uri="{FF2B5EF4-FFF2-40B4-BE49-F238E27FC236}">
              <a16:creationId xmlns:a16="http://schemas.microsoft.com/office/drawing/2014/main" xmlns="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0" name="Text Box 1168">
          <a:extLst>
            <a:ext uri="{FF2B5EF4-FFF2-40B4-BE49-F238E27FC236}">
              <a16:creationId xmlns:a16="http://schemas.microsoft.com/office/drawing/2014/main" xmlns="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1" name="Text Box 1169">
          <a:extLst>
            <a:ext uri="{FF2B5EF4-FFF2-40B4-BE49-F238E27FC236}">
              <a16:creationId xmlns:a16="http://schemas.microsoft.com/office/drawing/2014/main" xmlns="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2" name="Text Box 1171">
          <a:extLst>
            <a:ext uri="{FF2B5EF4-FFF2-40B4-BE49-F238E27FC236}">
              <a16:creationId xmlns:a16="http://schemas.microsoft.com/office/drawing/2014/main" xmlns="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3" name="Text Box 1172">
          <a:extLst>
            <a:ext uri="{FF2B5EF4-FFF2-40B4-BE49-F238E27FC236}">
              <a16:creationId xmlns:a16="http://schemas.microsoft.com/office/drawing/2014/main" xmlns="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4" name="Text Box 1173">
          <a:extLst>
            <a:ext uri="{FF2B5EF4-FFF2-40B4-BE49-F238E27FC236}">
              <a16:creationId xmlns:a16="http://schemas.microsoft.com/office/drawing/2014/main" xmlns="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5" name="Text Box 1175">
          <a:extLst>
            <a:ext uri="{FF2B5EF4-FFF2-40B4-BE49-F238E27FC236}">
              <a16:creationId xmlns:a16="http://schemas.microsoft.com/office/drawing/2014/main" xmlns="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96" name="Text Box 1176">
          <a:extLst>
            <a:ext uri="{FF2B5EF4-FFF2-40B4-BE49-F238E27FC236}">
              <a16:creationId xmlns:a16="http://schemas.microsoft.com/office/drawing/2014/main" xmlns="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7" name="Text Box 1163">
          <a:extLst>
            <a:ext uri="{FF2B5EF4-FFF2-40B4-BE49-F238E27FC236}">
              <a16:creationId xmlns:a16="http://schemas.microsoft.com/office/drawing/2014/main" xmlns="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8" name="Text Box 1164">
          <a:extLst>
            <a:ext uri="{FF2B5EF4-FFF2-40B4-BE49-F238E27FC236}">
              <a16:creationId xmlns:a16="http://schemas.microsoft.com/office/drawing/2014/main" xmlns="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99" name="Text Box 1167">
          <a:extLst>
            <a:ext uri="{FF2B5EF4-FFF2-40B4-BE49-F238E27FC236}">
              <a16:creationId xmlns:a16="http://schemas.microsoft.com/office/drawing/2014/main" xmlns="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0" name="Text Box 1168">
          <a:extLst>
            <a:ext uri="{FF2B5EF4-FFF2-40B4-BE49-F238E27FC236}">
              <a16:creationId xmlns:a16="http://schemas.microsoft.com/office/drawing/2014/main" xmlns="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1" name="Text Box 1169">
          <a:extLst>
            <a:ext uri="{FF2B5EF4-FFF2-40B4-BE49-F238E27FC236}">
              <a16:creationId xmlns:a16="http://schemas.microsoft.com/office/drawing/2014/main" xmlns="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2" name="Text Box 1171">
          <a:extLst>
            <a:ext uri="{FF2B5EF4-FFF2-40B4-BE49-F238E27FC236}">
              <a16:creationId xmlns:a16="http://schemas.microsoft.com/office/drawing/2014/main" xmlns="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3" name="Text Box 1172">
          <a:extLst>
            <a:ext uri="{FF2B5EF4-FFF2-40B4-BE49-F238E27FC236}">
              <a16:creationId xmlns:a16="http://schemas.microsoft.com/office/drawing/2014/main" xmlns="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4" name="Text Box 1173">
          <a:extLst>
            <a:ext uri="{FF2B5EF4-FFF2-40B4-BE49-F238E27FC236}">
              <a16:creationId xmlns:a16="http://schemas.microsoft.com/office/drawing/2014/main" xmlns="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5" name="Text Box 1175">
          <a:extLst>
            <a:ext uri="{FF2B5EF4-FFF2-40B4-BE49-F238E27FC236}">
              <a16:creationId xmlns:a16="http://schemas.microsoft.com/office/drawing/2014/main" xmlns="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12</xdr:row>
      <xdr:rowOff>0</xdr:rowOff>
    </xdr:from>
    <xdr:to>
      <xdr:col>1</xdr:col>
      <xdr:colOff>600075</xdr:colOff>
      <xdr:row>12</xdr:row>
      <xdr:rowOff>57150</xdr:rowOff>
    </xdr:to>
    <xdr:sp macro="" textlink="">
      <xdr:nvSpPr>
        <xdr:cNvPr id="106" name="Text Box 1176">
          <a:extLst>
            <a:ext uri="{FF2B5EF4-FFF2-40B4-BE49-F238E27FC236}">
              <a16:creationId xmlns:a16="http://schemas.microsoft.com/office/drawing/2014/main" xmlns="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641350" y="20066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7" name="Text Box 1163">
          <a:extLst>
            <a:ext uri="{FF2B5EF4-FFF2-40B4-BE49-F238E27FC236}">
              <a16:creationId xmlns:a16="http://schemas.microsoft.com/office/drawing/2014/main" xmlns="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8" name="Text Box 1164">
          <a:extLst>
            <a:ext uri="{FF2B5EF4-FFF2-40B4-BE49-F238E27FC236}">
              <a16:creationId xmlns:a16="http://schemas.microsoft.com/office/drawing/2014/main" xmlns="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09" name="Text Box 1167">
          <a:extLst>
            <a:ext uri="{FF2B5EF4-FFF2-40B4-BE49-F238E27FC236}">
              <a16:creationId xmlns:a16="http://schemas.microsoft.com/office/drawing/2014/main" xmlns="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0" name="Text Box 1168">
          <a:extLst>
            <a:ext uri="{FF2B5EF4-FFF2-40B4-BE49-F238E27FC236}">
              <a16:creationId xmlns:a16="http://schemas.microsoft.com/office/drawing/2014/main" xmlns="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1" name="Text Box 1169">
          <a:extLst>
            <a:ext uri="{FF2B5EF4-FFF2-40B4-BE49-F238E27FC236}">
              <a16:creationId xmlns:a16="http://schemas.microsoft.com/office/drawing/2014/main" xmlns="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2" name="Text Box 1171">
          <a:extLst>
            <a:ext uri="{FF2B5EF4-FFF2-40B4-BE49-F238E27FC236}">
              <a16:creationId xmlns:a16="http://schemas.microsoft.com/office/drawing/2014/main" xmlns="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3" name="Text Box 1172">
          <a:extLst>
            <a:ext uri="{FF2B5EF4-FFF2-40B4-BE49-F238E27FC236}">
              <a16:creationId xmlns:a16="http://schemas.microsoft.com/office/drawing/2014/main" xmlns="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4" name="Text Box 1173">
          <a:extLst>
            <a:ext uri="{FF2B5EF4-FFF2-40B4-BE49-F238E27FC236}">
              <a16:creationId xmlns:a16="http://schemas.microsoft.com/office/drawing/2014/main" xmlns="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5" name="Text Box 1175">
          <a:extLst>
            <a:ext uri="{FF2B5EF4-FFF2-40B4-BE49-F238E27FC236}">
              <a16:creationId xmlns:a16="http://schemas.microsoft.com/office/drawing/2014/main" xmlns="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6" name="Text Box 1176">
          <a:extLst>
            <a:ext uri="{FF2B5EF4-FFF2-40B4-BE49-F238E27FC236}">
              <a16:creationId xmlns:a16="http://schemas.microsoft.com/office/drawing/2014/main" xmlns="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7" name="Text Box 1163">
          <a:extLst>
            <a:ext uri="{FF2B5EF4-FFF2-40B4-BE49-F238E27FC236}">
              <a16:creationId xmlns:a16="http://schemas.microsoft.com/office/drawing/2014/main" xmlns="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8" name="Text Box 1164">
          <a:extLst>
            <a:ext uri="{FF2B5EF4-FFF2-40B4-BE49-F238E27FC236}">
              <a16:creationId xmlns:a16="http://schemas.microsoft.com/office/drawing/2014/main" xmlns="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19" name="Text Box 1167">
          <a:extLst>
            <a:ext uri="{FF2B5EF4-FFF2-40B4-BE49-F238E27FC236}">
              <a16:creationId xmlns:a16="http://schemas.microsoft.com/office/drawing/2014/main" xmlns="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0" name="Text Box 1168">
          <a:extLst>
            <a:ext uri="{FF2B5EF4-FFF2-40B4-BE49-F238E27FC236}">
              <a16:creationId xmlns:a16="http://schemas.microsoft.com/office/drawing/2014/main" xmlns="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1" name="Text Box 1169">
          <a:extLst>
            <a:ext uri="{FF2B5EF4-FFF2-40B4-BE49-F238E27FC236}">
              <a16:creationId xmlns:a16="http://schemas.microsoft.com/office/drawing/2014/main" xmlns="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2" name="Text Box 1171">
          <a:extLst>
            <a:ext uri="{FF2B5EF4-FFF2-40B4-BE49-F238E27FC236}">
              <a16:creationId xmlns:a16="http://schemas.microsoft.com/office/drawing/2014/main" xmlns="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3" name="Text Box 1172">
          <a:extLst>
            <a:ext uri="{FF2B5EF4-FFF2-40B4-BE49-F238E27FC236}">
              <a16:creationId xmlns:a16="http://schemas.microsoft.com/office/drawing/2014/main" xmlns="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4" name="Text Box 1173">
          <a:extLst>
            <a:ext uri="{FF2B5EF4-FFF2-40B4-BE49-F238E27FC236}">
              <a16:creationId xmlns:a16="http://schemas.microsoft.com/office/drawing/2014/main" xmlns="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5" name="Text Box 1175">
          <a:extLst>
            <a:ext uri="{FF2B5EF4-FFF2-40B4-BE49-F238E27FC236}">
              <a16:creationId xmlns:a16="http://schemas.microsoft.com/office/drawing/2014/main" xmlns="" id="{00000000-0008-0000-0900-00007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6" name="Text Box 1176">
          <a:extLst>
            <a:ext uri="{FF2B5EF4-FFF2-40B4-BE49-F238E27FC236}">
              <a16:creationId xmlns:a16="http://schemas.microsoft.com/office/drawing/2014/main" xmlns="" id="{00000000-0008-0000-0900-00007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7" name="Text Box 1163">
          <a:extLst>
            <a:ext uri="{FF2B5EF4-FFF2-40B4-BE49-F238E27FC236}">
              <a16:creationId xmlns:a16="http://schemas.microsoft.com/office/drawing/2014/main" xmlns="" id="{00000000-0008-0000-0900-00007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8" name="Text Box 1164">
          <a:extLst>
            <a:ext uri="{FF2B5EF4-FFF2-40B4-BE49-F238E27FC236}">
              <a16:creationId xmlns:a16="http://schemas.microsoft.com/office/drawing/2014/main" xmlns="" id="{00000000-0008-0000-0900-00008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29" name="Text Box 1167">
          <a:extLst>
            <a:ext uri="{FF2B5EF4-FFF2-40B4-BE49-F238E27FC236}">
              <a16:creationId xmlns:a16="http://schemas.microsoft.com/office/drawing/2014/main" xmlns="" id="{00000000-0008-0000-0900-000081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0" name="Text Box 1168">
          <a:extLst>
            <a:ext uri="{FF2B5EF4-FFF2-40B4-BE49-F238E27FC236}">
              <a16:creationId xmlns:a16="http://schemas.microsoft.com/office/drawing/2014/main" xmlns="" id="{00000000-0008-0000-0900-000082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1" name="Text Box 1169">
          <a:extLst>
            <a:ext uri="{FF2B5EF4-FFF2-40B4-BE49-F238E27FC236}">
              <a16:creationId xmlns:a16="http://schemas.microsoft.com/office/drawing/2014/main" xmlns="" id="{00000000-0008-0000-0900-000083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2" name="Text Box 1171">
          <a:extLst>
            <a:ext uri="{FF2B5EF4-FFF2-40B4-BE49-F238E27FC236}">
              <a16:creationId xmlns:a16="http://schemas.microsoft.com/office/drawing/2014/main" xmlns="" id="{00000000-0008-0000-0900-000084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3" name="Text Box 1172">
          <a:extLst>
            <a:ext uri="{FF2B5EF4-FFF2-40B4-BE49-F238E27FC236}">
              <a16:creationId xmlns:a16="http://schemas.microsoft.com/office/drawing/2014/main" xmlns="" id="{00000000-0008-0000-0900-000085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4" name="Text Box 1173">
          <a:extLst>
            <a:ext uri="{FF2B5EF4-FFF2-40B4-BE49-F238E27FC236}">
              <a16:creationId xmlns:a16="http://schemas.microsoft.com/office/drawing/2014/main" xmlns="" id="{00000000-0008-0000-0900-000086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5" name="Text Box 1175">
          <a:extLst>
            <a:ext uri="{FF2B5EF4-FFF2-40B4-BE49-F238E27FC236}">
              <a16:creationId xmlns:a16="http://schemas.microsoft.com/office/drawing/2014/main" xmlns="" id="{00000000-0008-0000-0900-000087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6" name="Text Box 1176">
          <a:extLst>
            <a:ext uri="{FF2B5EF4-FFF2-40B4-BE49-F238E27FC236}">
              <a16:creationId xmlns:a16="http://schemas.microsoft.com/office/drawing/2014/main" xmlns="" id="{00000000-0008-0000-0900-000088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7" name="Text Box 1163">
          <a:extLst>
            <a:ext uri="{FF2B5EF4-FFF2-40B4-BE49-F238E27FC236}">
              <a16:creationId xmlns:a16="http://schemas.microsoft.com/office/drawing/2014/main" xmlns="" id="{00000000-0008-0000-0900-000089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8" name="Text Box 1164">
          <a:extLst>
            <a:ext uri="{FF2B5EF4-FFF2-40B4-BE49-F238E27FC236}">
              <a16:creationId xmlns:a16="http://schemas.microsoft.com/office/drawing/2014/main" xmlns="" id="{00000000-0008-0000-0900-00008A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39" name="Text Box 1167">
          <a:extLst>
            <a:ext uri="{FF2B5EF4-FFF2-40B4-BE49-F238E27FC236}">
              <a16:creationId xmlns:a16="http://schemas.microsoft.com/office/drawing/2014/main" xmlns="" id="{00000000-0008-0000-0900-00008B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0" name="Text Box 1168">
          <a:extLst>
            <a:ext uri="{FF2B5EF4-FFF2-40B4-BE49-F238E27FC236}">
              <a16:creationId xmlns:a16="http://schemas.microsoft.com/office/drawing/2014/main" xmlns="" id="{00000000-0008-0000-0900-00008C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1" name="Text Box 1169">
          <a:extLst>
            <a:ext uri="{FF2B5EF4-FFF2-40B4-BE49-F238E27FC236}">
              <a16:creationId xmlns:a16="http://schemas.microsoft.com/office/drawing/2014/main" xmlns="" id="{00000000-0008-0000-0900-00008D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2" name="Text Box 1171">
          <a:extLst>
            <a:ext uri="{FF2B5EF4-FFF2-40B4-BE49-F238E27FC236}">
              <a16:creationId xmlns:a16="http://schemas.microsoft.com/office/drawing/2014/main" xmlns="" id="{00000000-0008-0000-0900-00008E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3" name="Text Box 1172">
          <a:extLst>
            <a:ext uri="{FF2B5EF4-FFF2-40B4-BE49-F238E27FC236}">
              <a16:creationId xmlns:a16="http://schemas.microsoft.com/office/drawing/2014/main" xmlns="" id="{00000000-0008-0000-0900-00008F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4" name="Text Box 1173">
          <a:extLst>
            <a:ext uri="{FF2B5EF4-FFF2-40B4-BE49-F238E27FC236}">
              <a16:creationId xmlns:a16="http://schemas.microsoft.com/office/drawing/2014/main" xmlns="" id="{00000000-0008-0000-0900-000090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5" name="Text Box 1175">
          <a:extLst>
            <a:ext uri="{FF2B5EF4-FFF2-40B4-BE49-F238E27FC236}">
              <a16:creationId xmlns:a16="http://schemas.microsoft.com/office/drawing/2014/main" xmlns="" id="{00000000-0008-0000-0900-000091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13</xdr:row>
      <xdr:rowOff>0</xdr:rowOff>
    </xdr:from>
    <xdr:to>
      <xdr:col>1</xdr:col>
      <xdr:colOff>600075</xdr:colOff>
      <xdr:row>13</xdr:row>
      <xdr:rowOff>57150</xdr:rowOff>
    </xdr:to>
    <xdr:sp macro="" textlink="">
      <xdr:nvSpPr>
        <xdr:cNvPr id="146" name="Text Box 1176">
          <a:extLst>
            <a:ext uri="{FF2B5EF4-FFF2-40B4-BE49-F238E27FC236}">
              <a16:creationId xmlns:a16="http://schemas.microsoft.com/office/drawing/2014/main" xmlns="" id="{00000000-0008-0000-0900-000092000000}"/>
            </a:ext>
          </a:extLst>
        </xdr:cNvPr>
        <xdr:cNvSpPr txBox="1">
          <a:spLocks noChangeArrowheads="1"/>
        </xdr:cNvSpPr>
      </xdr:nvSpPr>
      <xdr:spPr bwMode="auto">
        <a:xfrm>
          <a:off x="641350" y="98933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7" name="Text Box 1163">
          <a:extLst>
            <a:ext uri="{FF2B5EF4-FFF2-40B4-BE49-F238E27FC236}">
              <a16:creationId xmlns:a16="http://schemas.microsoft.com/office/drawing/2014/main" xmlns="" id="{00000000-0008-0000-0900-000093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8" name="Text Box 1164">
          <a:extLst>
            <a:ext uri="{FF2B5EF4-FFF2-40B4-BE49-F238E27FC236}">
              <a16:creationId xmlns:a16="http://schemas.microsoft.com/office/drawing/2014/main" xmlns="" id="{00000000-0008-0000-0900-000094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49" name="Text Box 1167">
          <a:extLst>
            <a:ext uri="{FF2B5EF4-FFF2-40B4-BE49-F238E27FC236}">
              <a16:creationId xmlns:a16="http://schemas.microsoft.com/office/drawing/2014/main" xmlns="" id="{00000000-0008-0000-0900-000095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0" name="Text Box 1168">
          <a:extLst>
            <a:ext uri="{FF2B5EF4-FFF2-40B4-BE49-F238E27FC236}">
              <a16:creationId xmlns:a16="http://schemas.microsoft.com/office/drawing/2014/main" xmlns="" id="{00000000-0008-0000-0900-000096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1" name="Text Box 1169">
          <a:extLst>
            <a:ext uri="{FF2B5EF4-FFF2-40B4-BE49-F238E27FC236}">
              <a16:creationId xmlns:a16="http://schemas.microsoft.com/office/drawing/2014/main" xmlns="" id="{00000000-0008-0000-0900-000097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2" name="Text Box 1171">
          <a:extLst>
            <a:ext uri="{FF2B5EF4-FFF2-40B4-BE49-F238E27FC236}">
              <a16:creationId xmlns:a16="http://schemas.microsoft.com/office/drawing/2014/main" xmlns="" id="{00000000-0008-0000-0900-000098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3" name="Text Box 1172">
          <a:extLst>
            <a:ext uri="{FF2B5EF4-FFF2-40B4-BE49-F238E27FC236}">
              <a16:creationId xmlns:a16="http://schemas.microsoft.com/office/drawing/2014/main" xmlns="" id="{00000000-0008-0000-0900-000099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4" name="Text Box 1173">
          <a:extLst>
            <a:ext uri="{FF2B5EF4-FFF2-40B4-BE49-F238E27FC236}">
              <a16:creationId xmlns:a16="http://schemas.microsoft.com/office/drawing/2014/main" xmlns="" id="{00000000-0008-0000-0900-00009A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5" name="Text Box 1175">
          <a:extLst>
            <a:ext uri="{FF2B5EF4-FFF2-40B4-BE49-F238E27FC236}">
              <a16:creationId xmlns:a16="http://schemas.microsoft.com/office/drawing/2014/main" xmlns="" id="{00000000-0008-0000-0900-00009B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20</xdr:row>
      <xdr:rowOff>0</xdr:rowOff>
    </xdr:from>
    <xdr:to>
      <xdr:col>1</xdr:col>
      <xdr:colOff>600075</xdr:colOff>
      <xdr:row>20</xdr:row>
      <xdr:rowOff>57150</xdr:rowOff>
    </xdr:to>
    <xdr:sp macro="" textlink="">
      <xdr:nvSpPr>
        <xdr:cNvPr id="156" name="Text Box 1176">
          <a:extLst>
            <a:ext uri="{FF2B5EF4-FFF2-40B4-BE49-F238E27FC236}">
              <a16:creationId xmlns:a16="http://schemas.microsoft.com/office/drawing/2014/main" xmlns="" id="{00000000-0008-0000-0900-00009C000000}"/>
            </a:ext>
          </a:extLst>
        </xdr:cNvPr>
        <xdr:cNvSpPr txBox="1">
          <a:spLocks noChangeArrowheads="1"/>
        </xdr:cNvSpPr>
      </xdr:nvSpPr>
      <xdr:spPr bwMode="auto">
        <a:xfrm>
          <a:off x="641350" y="600710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57" name="Text Box 1163">
          <a:extLst>
            <a:ext uri="{FF2B5EF4-FFF2-40B4-BE49-F238E27FC236}">
              <a16:creationId xmlns:a16="http://schemas.microsoft.com/office/drawing/2014/main" xmlns="" id="{00000000-0008-0000-0900-00009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58" name="Text Box 1164">
          <a:extLst>
            <a:ext uri="{FF2B5EF4-FFF2-40B4-BE49-F238E27FC236}">
              <a16:creationId xmlns:a16="http://schemas.microsoft.com/office/drawing/2014/main" xmlns="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59" name="Text Box 1167">
          <a:extLst>
            <a:ext uri="{FF2B5EF4-FFF2-40B4-BE49-F238E27FC236}">
              <a16:creationId xmlns:a16="http://schemas.microsoft.com/office/drawing/2014/main" xmlns="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0" name="Text Box 1168">
          <a:extLst>
            <a:ext uri="{FF2B5EF4-FFF2-40B4-BE49-F238E27FC236}">
              <a16:creationId xmlns:a16="http://schemas.microsoft.com/office/drawing/2014/main" xmlns="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1" name="Text Box 1169">
          <a:extLst>
            <a:ext uri="{FF2B5EF4-FFF2-40B4-BE49-F238E27FC236}">
              <a16:creationId xmlns:a16="http://schemas.microsoft.com/office/drawing/2014/main" xmlns="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2" name="Text Box 1171">
          <a:extLst>
            <a:ext uri="{FF2B5EF4-FFF2-40B4-BE49-F238E27FC236}">
              <a16:creationId xmlns:a16="http://schemas.microsoft.com/office/drawing/2014/main" xmlns="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3" name="Text Box 1172">
          <a:extLst>
            <a:ext uri="{FF2B5EF4-FFF2-40B4-BE49-F238E27FC236}">
              <a16:creationId xmlns:a16="http://schemas.microsoft.com/office/drawing/2014/main" xmlns="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4" name="Text Box 1173">
          <a:extLst>
            <a:ext uri="{FF2B5EF4-FFF2-40B4-BE49-F238E27FC236}">
              <a16:creationId xmlns:a16="http://schemas.microsoft.com/office/drawing/2014/main" xmlns="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5" name="Text Box 1175">
          <a:extLst>
            <a:ext uri="{FF2B5EF4-FFF2-40B4-BE49-F238E27FC236}">
              <a16:creationId xmlns:a16="http://schemas.microsoft.com/office/drawing/2014/main" xmlns="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6" name="Text Box 1176">
          <a:extLst>
            <a:ext uri="{FF2B5EF4-FFF2-40B4-BE49-F238E27FC236}">
              <a16:creationId xmlns:a16="http://schemas.microsoft.com/office/drawing/2014/main" xmlns="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7" name="Text Box 1163">
          <a:extLst>
            <a:ext uri="{FF2B5EF4-FFF2-40B4-BE49-F238E27FC236}">
              <a16:creationId xmlns:a16="http://schemas.microsoft.com/office/drawing/2014/main" xmlns="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8" name="Text Box 1164">
          <a:extLst>
            <a:ext uri="{FF2B5EF4-FFF2-40B4-BE49-F238E27FC236}">
              <a16:creationId xmlns:a16="http://schemas.microsoft.com/office/drawing/2014/main" xmlns="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69" name="Text Box 1167">
          <a:extLst>
            <a:ext uri="{FF2B5EF4-FFF2-40B4-BE49-F238E27FC236}">
              <a16:creationId xmlns:a16="http://schemas.microsoft.com/office/drawing/2014/main" xmlns="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0" name="Text Box 1168">
          <a:extLst>
            <a:ext uri="{FF2B5EF4-FFF2-40B4-BE49-F238E27FC236}">
              <a16:creationId xmlns:a16="http://schemas.microsoft.com/office/drawing/2014/main" xmlns="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1" name="Text Box 1169">
          <a:extLst>
            <a:ext uri="{FF2B5EF4-FFF2-40B4-BE49-F238E27FC236}">
              <a16:creationId xmlns:a16="http://schemas.microsoft.com/office/drawing/2014/main" xmlns="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2" name="Text Box 1171">
          <a:extLst>
            <a:ext uri="{FF2B5EF4-FFF2-40B4-BE49-F238E27FC236}">
              <a16:creationId xmlns:a16="http://schemas.microsoft.com/office/drawing/2014/main" xmlns="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3" name="Text Box 1172">
          <a:extLst>
            <a:ext uri="{FF2B5EF4-FFF2-40B4-BE49-F238E27FC236}">
              <a16:creationId xmlns:a16="http://schemas.microsoft.com/office/drawing/2014/main" xmlns="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4" name="Text Box 1173">
          <a:extLst>
            <a:ext uri="{FF2B5EF4-FFF2-40B4-BE49-F238E27FC236}">
              <a16:creationId xmlns:a16="http://schemas.microsoft.com/office/drawing/2014/main" xmlns="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5" name="Text Box 1175">
          <a:extLst>
            <a:ext uri="{FF2B5EF4-FFF2-40B4-BE49-F238E27FC236}">
              <a16:creationId xmlns:a16="http://schemas.microsoft.com/office/drawing/2014/main" xmlns="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6" name="Text Box 1176">
          <a:extLst>
            <a:ext uri="{FF2B5EF4-FFF2-40B4-BE49-F238E27FC236}">
              <a16:creationId xmlns:a16="http://schemas.microsoft.com/office/drawing/2014/main" xmlns="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7" name="Text Box 1163">
          <a:extLst>
            <a:ext uri="{FF2B5EF4-FFF2-40B4-BE49-F238E27FC236}">
              <a16:creationId xmlns:a16="http://schemas.microsoft.com/office/drawing/2014/main" xmlns="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8" name="Text Box 1164">
          <a:extLst>
            <a:ext uri="{FF2B5EF4-FFF2-40B4-BE49-F238E27FC236}">
              <a16:creationId xmlns:a16="http://schemas.microsoft.com/office/drawing/2014/main" xmlns="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79" name="Text Box 1167">
          <a:extLst>
            <a:ext uri="{FF2B5EF4-FFF2-40B4-BE49-F238E27FC236}">
              <a16:creationId xmlns:a16="http://schemas.microsoft.com/office/drawing/2014/main" xmlns="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0" name="Text Box 1168">
          <a:extLst>
            <a:ext uri="{FF2B5EF4-FFF2-40B4-BE49-F238E27FC236}">
              <a16:creationId xmlns:a16="http://schemas.microsoft.com/office/drawing/2014/main" xmlns="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1" name="Text Box 1169">
          <a:extLst>
            <a:ext uri="{FF2B5EF4-FFF2-40B4-BE49-F238E27FC236}">
              <a16:creationId xmlns:a16="http://schemas.microsoft.com/office/drawing/2014/main" xmlns="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2" name="Text Box 1171">
          <a:extLst>
            <a:ext uri="{FF2B5EF4-FFF2-40B4-BE49-F238E27FC236}">
              <a16:creationId xmlns:a16="http://schemas.microsoft.com/office/drawing/2014/main" xmlns="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3" name="Text Box 1172">
          <a:extLst>
            <a:ext uri="{FF2B5EF4-FFF2-40B4-BE49-F238E27FC236}">
              <a16:creationId xmlns:a16="http://schemas.microsoft.com/office/drawing/2014/main" xmlns="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4" name="Text Box 1173">
          <a:extLst>
            <a:ext uri="{FF2B5EF4-FFF2-40B4-BE49-F238E27FC236}">
              <a16:creationId xmlns:a16="http://schemas.microsoft.com/office/drawing/2014/main" xmlns="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5" name="Text Box 1175">
          <a:extLst>
            <a:ext uri="{FF2B5EF4-FFF2-40B4-BE49-F238E27FC236}">
              <a16:creationId xmlns:a16="http://schemas.microsoft.com/office/drawing/2014/main" xmlns="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6" name="Text Box 1176">
          <a:extLst>
            <a:ext uri="{FF2B5EF4-FFF2-40B4-BE49-F238E27FC236}">
              <a16:creationId xmlns:a16="http://schemas.microsoft.com/office/drawing/2014/main" xmlns="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7" name="Text Box 1163">
          <a:extLst>
            <a:ext uri="{FF2B5EF4-FFF2-40B4-BE49-F238E27FC236}">
              <a16:creationId xmlns:a16="http://schemas.microsoft.com/office/drawing/2014/main" xmlns="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8" name="Text Box 1164">
          <a:extLst>
            <a:ext uri="{FF2B5EF4-FFF2-40B4-BE49-F238E27FC236}">
              <a16:creationId xmlns:a16="http://schemas.microsoft.com/office/drawing/2014/main" xmlns="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89" name="Text Box 1167">
          <a:extLst>
            <a:ext uri="{FF2B5EF4-FFF2-40B4-BE49-F238E27FC236}">
              <a16:creationId xmlns:a16="http://schemas.microsoft.com/office/drawing/2014/main" xmlns="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0" name="Text Box 1168">
          <a:extLst>
            <a:ext uri="{FF2B5EF4-FFF2-40B4-BE49-F238E27FC236}">
              <a16:creationId xmlns:a16="http://schemas.microsoft.com/office/drawing/2014/main" xmlns="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1" name="Text Box 1169">
          <a:extLst>
            <a:ext uri="{FF2B5EF4-FFF2-40B4-BE49-F238E27FC236}">
              <a16:creationId xmlns:a16="http://schemas.microsoft.com/office/drawing/2014/main" xmlns="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2" name="Text Box 1171">
          <a:extLst>
            <a:ext uri="{FF2B5EF4-FFF2-40B4-BE49-F238E27FC236}">
              <a16:creationId xmlns:a16="http://schemas.microsoft.com/office/drawing/2014/main" xmlns="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3" name="Text Box 1172">
          <a:extLst>
            <a:ext uri="{FF2B5EF4-FFF2-40B4-BE49-F238E27FC236}">
              <a16:creationId xmlns:a16="http://schemas.microsoft.com/office/drawing/2014/main" xmlns="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4" name="Text Box 1173">
          <a:extLst>
            <a:ext uri="{FF2B5EF4-FFF2-40B4-BE49-F238E27FC236}">
              <a16:creationId xmlns:a16="http://schemas.microsoft.com/office/drawing/2014/main" xmlns="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5" name="Text Box 1175">
          <a:extLst>
            <a:ext uri="{FF2B5EF4-FFF2-40B4-BE49-F238E27FC236}">
              <a16:creationId xmlns:a16="http://schemas.microsoft.com/office/drawing/2014/main" xmlns="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6" name="Text Box 1176">
          <a:extLst>
            <a:ext uri="{FF2B5EF4-FFF2-40B4-BE49-F238E27FC236}">
              <a16:creationId xmlns:a16="http://schemas.microsoft.com/office/drawing/2014/main" xmlns="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7" name="Text Box 1163">
          <a:extLst>
            <a:ext uri="{FF2B5EF4-FFF2-40B4-BE49-F238E27FC236}">
              <a16:creationId xmlns:a16="http://schemas.microsoft.com/office/drawing/2014/main" xmlns="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8" name="Text Box 1164">
          <a:extLst>
            <a:ext uri="{FF2B5EF4-FFF2-40B4-BE49-F238E27FC236}">
              <a16:creationId xmlns:a16="http://schemas.microsoft.com/office/drawing/2014/main" xmlns="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199" name="Text Box 1167">
          <a:extLst>
            <a:ext uri="{FF2B5EF4-FFF2-40B4-BE49-F238E27FC236}">
              <a16:creationId xmlns:a16="http://schemas.microsoft.com/office/drawing/2014/main" xmlns="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0" name="Text Box 1168">
          <a:extLst>
            <a:ext uri="{FF2B5EF4-FFF2-40B4-BE49-F238E27FC236}">
              <a16:creationId xmlns:a16="http://schemas.microsoft.com/office/drawing/2014/main" xmlns="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1" name="Text Box 1169">
          <a:extLst>
            <a:ext uri="{FF2B5EF4-FFF2-40B4-BE49-F238E27FC236}">
              <a16:creationId xmlns:a16="http://schemas.microsoft.com/office/drawing/2014/main" xmlns="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2" name="Text Box 1171">
          <a:extLst>
            <a:ext uri="{FF2B5EF4-FFF2-40B4-BE49-F238E27FC236}">
              <a16:creationId xmlns:a16="http://schemas.microsoft.com/office/drawing/2014/main" xmlns="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3" name="Text Box 1172">
          <a:extLst>
            <a:ext uri="{FF2B5EF4-FFF2-40B4-BE49-F238E27FC236}">
              <a16:creationId xmlns:a16="http://schemas.microsoft.com/office/drawing/2014/main" xmlns="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4" name="Text Box 1173">
          <a:extLst>
            <a:ext uri="{FF2B5EF4-FFF2-40B4-BE49-F238E27FC236}">
              <a16:creationId xmlns:a16="http://schemas.microsoft.com/office/drawing/2014/main" xmlns="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5" name="Text Box 1175">
          <a:extLst>
            <a:ext uri="{FF2B5EF4-FFF2-40B4-BE49-F238E27FC236}">
              <a16:creationId xmlns:a16="http://schemas.microsoft.com/office/drawing/2014/main" xmlns="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6" name="Text Box 1176">
          <a:extLst>
            <a:ext uri="{FF2B5EF4-FFF2-40B4-BE49-F238E27FC236}">
              <a16:creationId xmlns:a16="http://schemas.microsoft.com/office/drawing/2014/main" xmlns="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7" name="Text Box 1163">
          <a:extLst>
            <a:ext uri="{FF2B5EF4-FFF2-40B4-BE49-F238E27FC236}">
              <a16:creationId xmlns:a16="http://schemas.microsoft.com/office/drawing/2014/main" xmlns="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8" name="Text Box 1164">
          <a:extLst>
            <a:ext uri="{FF2B5EF4-FFF2-40B4-BE49-F238E27FC236}">
              <a16:creationId xmlns:a16="http://schemas.microsoft.com/office/drawing/2014/main" xmlns="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09" name="Text Box 1167">
          <a:extLst>
            <a:ext uri="{FF2B5EF4-FFF2-40B4-BE49-F238E27FC236}">
              <a16:creationId xmlns:a16="http://schemas.microsoft.com/office/drawing/2014/main" xmlns="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0" name="Text Box 1168">
          <a:extLst>
            <a:ext uri="{FF2B5EF4-FFF2-40B4-BE49-F238E27FC236}">
              <a16:creationId xmlns:a16="http://schemas.microsoft.com/office/drawing/2014/main" xmlns="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1" name="Text Box 1169">
          <a:extLst>
            <a:ext uri="{FF2B5EF4-FFF2-40B4-BE49-F238E27FC236}">
              <a16:creationId xmlns:a16="http://schemas.microsoft.com/office/drawing/2014/main" xmlns="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2" name="Text Box 1171">
          <a:extLst>
            <a:ext uri="{FF2B5EF4-FFF2-40B4-BE49-F238E27FC236}">
              <a16:creationId xmlns:a16="http://schemas.microsoft.com/office/drawing/2014/main" xmlns="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3" name="Text Box 1172">
          <a:extLst>
            <a:ext uri="{FF2B5EF4-FFF2-40B4-BE49-F238E27FC236}">
              <a16:creationId xmlns:a16="http://schemas.microsoft.com/office/drawing/2014/main" xmlns="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4" name="Text Box 1173">
          <a:extLst>
            <a:ext uri="{FF2B5EF4-FFF2-40B4-BE49-F238E27FC236}">
              <a16:creationId xmlns:a16="http://schemas.microsoft.com/office/drawing/2014/main" xmlns="" id="{00000000-0008-0000-0900-0000D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5" name="Text Box 1175">
          <a:extLst>
            <a:ext uri="{FF2B5EF4-FFF2-40B4-BE49-F238E27FC236}">
              <a16:creationId xmlns:a16="http://schemas.microsoft.com/office/drawing/2014/main" xmlns="" id="{00000000-0008-0000-0900-0000D7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6" name="Text Box 1176">
          <a:extLst>
            <a:ext uri="{FF2B5EF4-FFF2-40B4-BE49-F238E27FC236}">
              <a16:creationId xmlns:a16="http://schemas.microsoft.com/office/drawing/2014/main" xmlns="" id="{00000000-0008-0000-0900-0000D8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7" name="Text Box 1163">
          <a:extLst>
            <a:ext uri="{FF2B5EF4-FFF2-40B4-BE49-F238E27FC236}">
              <a16:creationId xmlns:a16="http://schemas.microsoft.com/office/drawing/2014/main" xmlns="" id="{00000000-0008-0000-0900-0000D9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8" name="Text Box 1164">
          <a:extLst>
            <a:ext uri="{FF2B5EF4-FFF2-40B4-BE49-F238E27FC236}">
              <a16:creationId xmlns:a16="http://schemas.microsoft.com/office/drawing/2014/main" xmlns="" id="{00000000-0008-0000-0900-0000DA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19" name="Text Box 1167">
          <a:extLst>
            <a:ext uri="{FF2B5EF4-FFF2-40B4-BE49-F238E27FC236}">
              <a16:creationId xmlns:a16="http://schemas.microsoft.com/office/drawing/2014/main" xmlns="" id="{00000000-0008-0000-0900-0000DB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0" name="Text Box 1168">
          <a:extLst>
            <a:ext uri="{FF2B5EF4-FFF2-40B4-BE49-F238E27FC236}">
              <a16:creationId xmlns:a16="http://schemas.microsoft.com/office/drawing/2014/main" xmlns="" id="{00000000-0008-0000-0900-0000DC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1" name="Text Box 1169">
          <a:extLst>
            <a:ext uri="{FF2B5EF4-FFF2-40B4-BE49-F238E27FC236}">
              <a16:creationId xmlns:a16="http://schemas.microsoft.com/office/drawing/2014/main" xmlns="" id="{00000000-0008-0000-0900-0000D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2" name="Text Box 1171">
          <a:extLst>
            <a:ext uri="{FF2B5EF4-FFF2-40B4-BE49-F238E27FC236}">
              <a16:creationId xmlns:a16="http://schemas.microsoft.com/office/drawing/2014/main" xmlns="" id="{00000000-0008-0000-0900-0000D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3" name="Text Box 1172">
          <a:extLst>
            <a:ext uri="{FF2B5EF4-FFF2-40B4-BE49-F238E27FC236}">
              <a16:creationId xmlns:a16="http://schemas.microsoft.com/office/drawing/2014/main" xmlns="" id="{00000000-0008-0000-0900-0000D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4" name="Text Box 1173">
          <a:extLst>
            <a:ext uri="{FF2B5EF4-FFF2-40B4-BE49-F238E27FC236}">
              <a16:creationId xmlns:a16="http://schemas.microsoft.com/office/drawing/2014/main" xmlns="" id="{00000000-0008-0000-0900-0000E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5" name="Text Box 1175">
          <a:extLst>
            <a:ext uri="{FF2B5EF4-FFF2-40B4-BE49-F238E27FC236}">
              <a16:creationId xmlns:a16="http://schemas.microsoft.com/office/drawing/2014/main" xmlns="" id="{00000000-0008-0000-0900-0000E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6" name="Text Box 1176">
          <a:extLst>
            <a:ext uri="{FF2B5EF4-FFF2-40B4-BE49-F238E27FC236}">
              <a16:creationId xmlns:a16="http://schemas.microsoft.com/office/drawing/2014/main" xmlns="" id="{00000000-0008-0000-0900-0000E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7" name="Text Box 1163">
          <a:extLst>
            <a:ext uri="{FF2B5EF4-FFF2-40B4-BE49-F238E27FC236}">
              <a16:creationId xmlns:a16="http://schemas.microsoft.com/office/drawing/2014/main" xmlns="" id="{00000000-0008-0000-0900-0000E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8" name="Text Box 1164">
          <a:extLst>
            <a:ext uri="{FF2B5EF4-FFF2-40B4-BE49-F238E27FC236}">
              <a16:creationId xmlns:a16="http://schemas.microsoft.com/office/drawing/2014/main" xmlns="" id="{00000000-0008-0000-0900-0000E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29" name="Text Box 1167">
          <a:extLst>
            <a:ext uri="{FF2B5EF4-FFF2-40B4-BE49-F238E27FC236}">
              <a16:creationId xmlns:a16="http://schemas.microsoft.com/office/drawing/2014/main" xmlns="" id="{00000000-0008-0000-0900-0000E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0" name="Text Box 1168">
          <a:extLst>
            <a:ext uri="{FF2B5EF4-FFF2-40B4-BE49-F238E27FC236}">
              <a16:creationId xmlns:a16="http://schemas.microsoft.com/office/drawing/2014/main" xmlns="" id="{00000000-0008-0000-0900-0000E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1" name="Text Box 1169">
          <a:extLst>
            <a:ext uri="{FF2B5EF4-FFF2-40B4-BE49-F238E27FC236}">
              <a16:creationId xmlns:a16="http://schemas.microsoft.com/office/drawing/2014/main" xmlns="" id="{00000000-0008-0000-0900-0000E7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2" name="Text Box 1171">
          <a:extLst>
            <a:ext uri="{FF2B5EF4-FFF2-40B4-BE49-F238E27FC236}">
              <a16:creationId xmlns:a16="http://schemas.microsoft.com/office/drawing/2014/main" xmlns="" id="{00000000-0008-0000-0900-0000E8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3" name="Text Box 1172">
          <a:extLst>
            <a:ext uri="{FF2B5EF4-FFF2-40B4-BE49-F238E27FC236}">
              <a16:creationId xmlns:a16="http://schemas.microsoft.com/office/drawing/2014/main" xmlns="" id="{00000000-0008-0000-0900-0000E9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4" name="Text Box 1173">
          <a:extLst>
            <a:ext uri="{FF2B5EF4-FFF2-40B4-BE49-F238E27FC236}">
              <a16:creationId xmlns:a16="http://schemas.microsoft.com/office/drawing/2014/main" xmlns="" id="{00000000-0008-0000-0900-0000EA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5" name="Text Box 1175">
          <a:extLst>
            <a:ext uri="{FF2B5EF4-FFF2-40B4-BE49-F238E27FC236}">
              <a16:creationId xmlns:a16="http://schemas.microsoft.com/office/drawing/2014/main" xmlns="" id="{00000000-0008-0000-0900-0000EB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6" name="Text Box 1176">
          <a:extLst>
            <a:ext uri="{FF2B5EF4-FFF2-40B4-BE49-F238E27FC236}">
              <a16:creationId xmlns:a16="http://schemas.microsoft.com/office/drawing/2014/main" xmlns="" id="{00000000-0008-0000-0900-0000EC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7" name="Text Box 1163">
          <a:extLst>
            <a:ext uri="{FF2B5EF4-FFF2-40B4-BE49-F238E27FC236}">
              <a16:creationId xmlns:a16="http://schemas.microsoft.com/office/drawing/2014/main" xmlns="" id="{00000000-0008-0000-0900-0000ED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8" name="Text Box 1164">
          <a:extLst>
            <a:ext uri="{FF2B5EF4-FFF2-40B4-BE49-F238E27FC236}">
              <a16:creationId xmlns:a16="http://schemas.microsoft.com/office/drawing/2014/main" xmlns="" id="{00000000-0008-0000-0900-0000EE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39" name="Text Box 1167">
          <a:extLst>
            <a:ext uri="{FF2B5EF4-FFF2-40B4-BE49-F238E27FC236}">
              <a16:creationId xmlns:a16="http://schemas.microsoft.com/office/drawing/2014/main" xmlns="" id="{00000000-0008-0000-0900-0000EF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0" name="Text Box 1168">
          <a:extLst>
            <a:ext uri="{FF2B5EF4-FFF2-40B4-BE49-F238E27FC236}">
              <a16:creationId xmlns:a16="http://schemas.microsoft.com/office/drawing/2014/main" xmlns="" id="{00000000-0008-0000-0900-0000F0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1" name="Text Box 1169">
          <a:extLst>
            <a:ext uri="{FF2B5EF4-FFF2-40B4-BE49-F238E27FC236}">
              <a16:creationId xmlns:a16="http://schemas.microsoft.com/office/drawing/2014/main" xmlns="" id="{00000000-0008-0000-0900-0000F1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2" name="Text Box 1171">
          <a:extLst>
            <a:ext uri="{FF2B5EF4-FFF2-40B4-BE49-F238E27FC236}">
              <a16:creationId xmlns:a16="http://schemas.microsoft.com/office/drawing/2014/main" xmlns="" id="{00000000-0008-0000-0900-0000F2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3" name="Text Box 1172">
          <a:extLst>
            <a:ext uri="{FF2B5EF4-FFF2-40B4-BE49-F238E27FC236}">
              <a16:creationId xmlns:a16="http://schemas.microsoft.com/office/drawing/2014/main" xmlns="" id="{00000000-0008-0000-0900-0000F3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4" name="Text Box 1173">
          <a:extLst>
            <a:ext uri="{FF2B5EF4-FFF2-40B4-BE49-F238E27FC236}">
              <a16:creationId xmlns:a16="http://schemas.microsoft.com/office/drawing/2014/main" xmlns="" id="{00000000-0008-0000-0900-0000F4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5" name="Text Box 1175">
          <a:extLst>
            <a:ext uri="{FF2B5EF4-FFF2-40B4-BE49-F238E27FC236}">
              <a16:creationId xmlns:a16="http://schemas.microsoft.com/office/drawing/2014/main" xmlns="" id="{00000000-0008-0000-0900-0000F5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22</xdr:row>
      <xdr:rowOff>0</xdr:rowOff>
    </xdr:from>
    <xdr:to>
      <xdr:col>1</xdr:col>
      <xdr:colOff>600075</xdr:colOff>
      <xdr:row>22</xdr:row>
      <xdr:rowOff>57150</xdr:rowOff>
    </xdr:to>
    <xdr:sp macro="" textlink="">
      <xdr:nvSpPr>
        <xdr:cNvPr id="246" name="Text Box 1176">
          <a:extLst>
            <a:ext uri="{FF2B5EF4-FFF2-40B4-BE49-F238E27FC236}">
              <a16:creationId xmlns:a16="http://schemas.microsoft.com/office/drawing/2014/main" xmlns="" id="{00000000-0008-0000-0900-0000F6000000}"/>
            </a:ext>
          </a:extLst>
        </xdr:cNvPr>
        <xdr:cNvSpPr txBox="1">
          <a:spLocks noChangeArrowheads="1"/>
        </xdr:cNvSpPr>
      </xdr:nvSpPr>
      <xdr:spPr bwMode="auto">
        <a:xfrm>
          <a:off x="641350" y="2787650"/>
          <a:ext cx="2952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="85" zoomScaleNormal="85" workbookViewId="0">
      <selection activeCell="N23" sqref="N23"/>
    </sheetView>
  </sheetViews>
  <sheetFormatPr defaultColWidth="8.7109375" defaultRowHeight="15.75"/>
  <cols>
    <col min="1" max="1" width="6.140625" style="25" customWidth="1"/>
    <col min="2" max="2" width="19.85546875" style="54" customWidth="1"/>
    <col min="3" max="9" width="8.7109375" style="83" customWidth="1"/>
    <col min="10" max="10" width="11.42578125" style="83" customWidth="1"/>
    <col min="11" max="11" width="12" style="83" customWidth="1"/>
    <col min="12" max="12" width="8.7109375" style="83" customWidth="1"/>
    <col min="13" max="13" width="9.7109375" style="84" customWidth="1"/>
    <col min="14" max="14" width="10.42578125" style="84" customWidth="1"/>
    <col min="15" max="15" width="9.7109375" style="84" customWidth="1"/>
    <col min="16" max="16" width="18.5703125" style="84" customWidth="1"/>
    <col min="17" max="17" width="5.7109375" style="54" bestFit="1" customWidth="1"/>
    <col min="18" max="16384" width="8.7109375" style="54"/>
  </cols>
  <sheetData>
    <row r="1" spans="1:20">
      <c r="A1" s="256" t="s">
        <v>347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20" ht="15.6" customHeight="1">
      <c r="A2" s="256" t="s">
        <v>341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98">
        <f>D10/C10*100</f>
        <v>92.208089777795877</v>
      </c>
    </row>
    <row r="3" spans="1:20" ht="15.6" hidden="1" customHeight="1">
      <c r="A3" s="255" t="s">
        <v>476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98"/>
    </row>
    <row r="4" spans="1:20" ht="15.6" hidden="1" customHeight="1">
      <c r="A4" s="255" t="s">
        <v>477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98"/>
    </row>
    <row r="5" spans="1:20" ht="15.6" customHeight="1">
      <c r="A5" s="255" t="s">
        <v>478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98"/>
    </row>
    <row r="6" spans="1:20" ht="15.6" customHeight="1">
      <c r="L6" s="257" t="s">
        <v>481</v>
      </c>
      <c r="M6" s="257"/>
      <c r="N6" s="257"/>
      <c r="O6" s="257"/>
      <c r="P6" s="257"/>
    </row>
    <row r="7" spans="1:20" ht="30.95" customHeight="1">
      <c r="A7" s="258" t="s">
        <v>0</v>
      </c>
      <c r="B7" s="258" t="s">
        <v>1</v>
      </c>
      <c r="C7" s="254" t="s">
        <v>2</v>
      </c>
      <c r="D7" s="254"/>
      <c r="E7" s="254"/>
      <c r="F7" s="254"/>
      <c r="G7" s="254"/>
      <c r="H7" s="254"/>
      <c r="I7" s="254"/>
      <c r="J7" s="254" t="s">
        <v>320</v>
      </c>
      <c r="K7" s="254" t="s">
        <v>321</v>
      </c>
      <c r="L7" s="254" t="s">
        <v>213</v>
      </c>
      <c r="M7" s="254"/>
      <c r="N7" s="254" t="s">
        <v>455</v>
      </c>
      <c r="O7" s="254"/>
      <c r="P7" s="254" t="s">
        <v>160</v>
      </c>
    </row>
    <row r="8" spans="1:20" ht="15.6" customHeight="1">
      <c r="A8" s="258"/>
      <c r="B8" s="258"/>
      <c r="C8" s="254" t="s">
        <v>23</v>
      </c>
      <c r="D8" s="254" t="s">
        <v>454</v>
      </c>
      <c r="E8" s="254" t="s">
        <v>3</v>
      </c>
      <c r="F8" s="254"/>
      <c r="G8" s="254"/>
      <c r="H8" s="254"/>
      <c r="I8" s="254"/>
      <c r="J8" s="254"/>
      <c r="K8" s="254"/>
      <c r="L8" s="254" t="s">
        <v>215</v>
      </c>
      <c r="M8" s="254" t="s">
        <v>214</v>
      </c>
      <c r="N8" s="254" t="s">
        <v>215</v>
      </c>
      <c r="O8" s="254" t="s">
        <v>214</v>
      </c>
      <c r="P8" s="254"/>
    </row>
    <row r="9" spans="1:20" ht="31.5">
      <c r="A9" s="258"/>
      <c r="B9" s="258"/>
      <c r="C9" s="254"/>
      <c r="D9" s="254"/>
      <c r="E9" s="237" t="s">
        <v>24</v>
      </c>
      <c r="F9" s="237" t="s">
        <v>25</v>
      </c>
      <c r="G9" s="237" t="s">
        <v>26</v>
      </c>
      <c r="H9" s="237" t="s">
        <v>27</v>
      </c>
      <c r="I9" s="237" t="s">
        <v>28</v>
      </c>
      <c r="J9" s="254"/>
      <c r="K9" s="254"/>
      <c r="L9" s="254"/>
      <c r="M9" s="254"/>
      <c r="N9" s="254"/>
      <c r="O9" s="254"/>
      <c r="P9" s="254"/>
      <c r="Q9" s="250"/>
      <c r="R9" s="250"/>
      <c r="S9" s="250"/>
      <c r="T9" s="250"/>
    </row>
    <row r="10" spans="1:20" s="81" customFormat="1">
      <c r="A10" s="239"/>
      <c r="B10" s="239" t="s">
        <v>4</v>
      </c>
      <c r="C10" s="4">
        <f>SUM(C11:C20)</f>
        <v>392792</v>
      </c>
      <c r="D10" s="4">
        <f>SUM(D11:D20)</f>
        <v>362186</v>
      </c>
      <c r="E10" s="4">
        <f>SUM(E11:E20)</f>
        <v>45716</v>
      </c>
      <c r="F10" s="4">
        <f t="shared" ref="F10:O10" si="0">SUM(F11:F20)</f>
        <v>86075</v>
      </c>
      <c r="G10" s="4">
        <f t="shared" si="0"/>
        <v>90183</v>
      </c>
      <c r="H10" s="4">
        <f t="shared" si="0"/>
        <v>62900</v>
      </c>
      <c r="I10" s="4">
        <f t="shared" si="0"/>
        <v>77311.999999999985</v>
      </c>
      <c r="J10" s="4">
        <f t="shared" si="0"/>
        <v>392792</v>
      </c>
      <c r="K10" s="4">
        <f t="shared" si="0"/>
        <v>284874</v>
      </c>
      <c r="L10" s="4">
        <f t="shared" si="0"/>
        <v>77312</v>
      </c>
      <c r="M10" s="2">
        <f t="shared" si="0"/>
        <v>135</v>
      </c>
      <c r="N10" s="91">
        <f t="shared" si="0"/>
        <v>10206.479363999999</v>
      </c>
      <c r="O10" s="2">
        <f t="shared" si="0"/>
        <v>17</v>
      </c>
      <c r="P10" s="2"/>
      <c r="Q10" s="251"/>
      <c r="R10" s="252">
        <f t="shared" ref="R10" si="1">SUM(R11:R20)</f>
        <v>30606</v>
      </c>
      <c r="S10" s="251"/>
      <c r="T10" s="251"/>
    </row>
    <row r="11" spans="1:20" ht="31.5">
      <c r="A11" s="238">
        <v>1</v>
      </c>
      <c r="B11" s="36" t="s">
        <v>5</v>
      </c>
      <c r="C11" s="82">
        <v>32187</v>
      </c>
      <c r="D11" s="82">
        <f>E11+F11+G11+H11+I11</f>
        <v>29678.261999999999</v>
      </c>
      <c r="E11" s="82">
        <v>3746</v>
      </c>
      <c r="F11" s="82">
        <v>7053</v>
      </c>
      <c r="G11" s="82">
        <v>7390</v>
      </c>
      <c r="H11" s="82">
        <v>5154</v>
      </c>
      <c r="I11" s="82">
        <v>6335.2619999999997</v>
      </c>
      <c r="J11" s="82">
        <f>C11</f>
        <v>32187</v>
      </c>
      <c r="K11" s="82">
        <f>E11+F11+G11+H11</f>
        <v>23343</v>
      </c>
      <c r="L11" s="73">
        <f>'1.DH'!K14</f>
        <v>6335</v>
      </c>
      <c r="M11" s="237">
        <f>'1.DH'!A14</f>
        <v>1</v>
      </c>
      <c r="N11" s="237" t="s">
        <v>308</v>
      </c>
      <c r="O11" s="237" t="s">
        <v>308</v>
      </c>
      <c r="P11" s="237" t="s">
        <v>358</v>
      </c>
      <c r="Q11" s="253">
        <f t="shared" ref="Q11:Q20" si="2">I11-L11</f>
        <v>0.26199999999971624</v>
      </c>
      <c r="R11" s="253">
        <f>J11-K11-L11</f>
        <v>2509</v>
      </c>
      <c r="S11" s="250"/>
      <c r="T11" s="250"/>
    </row>
    <row r="12" spans="1:20" ht="31.5">
      <c r="A12" s="238">
        <v>2</v>
      </c>
      <c r="B12" s="36" t="s">
        <v>6</v>
      </c>
      <c r="C12" s="82">
        <v>27501</v>
      </c>
      <c r="D12" s="82">
        <f t="shared" ref="D12:D20" si="3">E12+F12+G12+H12+I12</f>
        <v>25358.902999999998</v>
      </c>
      <c r="E12" s="82">
        <v>3202</v>
      </c>
      <c r="F12" s="82">
        <v>6026</v>
      </c>
      <c r="G12" s="82">
        <v>6314</v>
      </c>
      <c r="H12" s="82">
        <v>4404</v>
      </c>
      <c r="I12" s="82">
        <v>5412.9030000000002</v>
      </c>
      <c r="J12" s="82">
        <f t="shared" ref="J12:J20" si="4">C12</f>
        <v>27501</v>
      </c>
      <c r="K12" s="82">
        <f t="shared" ref="K12:K20" si="5">E12+F12+G12+H12</f>
        <v>19946</v>
      </c>
      <c r="L12" s="245">
        <f>'2.QT'!K12</f>
        <v>5413</v>
      </c>
      <c r="M12" s="237">
        <f>COUNT('2.QT'!K13:K26)</f>
        <v>11</v>
      </c>
      <c r="N12" s="237" t="s">
        <v>308</v>
      </c>
      <c r="O12" s="237" t="s">
        <v>308</v>
      </c>
      <c r="P12" s="237" t="s">
        <v>359</v>
      </c>
      <c r="Q12" s="253">
        <f t="shared" si="2"/>
        <v>-9.6999999999752617E-2</v>
      </c>
      <c r="R12" s="253">
        <f t="shared" ref="R12:R20" si="6">J12-K12-L12</f>
        <v>2142</v>
      </c>
      <c r="S12" s="250"/>
      <c r="T12" s="250"/>
    </row>
    <row r="13" spans="1:20" ht="31.5">
      <c r="A13" s="238">
        <v>3</v>
      </c>
      <c r="B13" s="36" t="s">
        <v>9</v>
      </c>
      <c r="C13" s="82">
        <v>44287</v>
      </c>
      <c r="D13" s="82">
        <f t="shared" si="3"/>
        <v>40836.775999999998</v>
      </c>
      <c r="E13" s="82">
        <v>5154</v>
      </c>
      <c r="F13" s="82">
        <v>9706</v>
      </c>
      <c r="G13" s="82">
        <v>10168</v>
      </c>
      <c r="H13" s="82">
        <v>7092</v>
      </c>
      <c r="I13" s="82">
        <v>8716.7759999999998</v>
      </c>
      <c r="J13" s="82">
        <f t="shared" si="4"/>
        <v>44287</v>
      </c>
      <c r="K13" s="82">
        <f t="shared" si="5"/>
        <v>32120</v>
      </c>
      <c r="L13" s="245">
        <f>'3.VL'!K12</f>
        <v>8717</v>
      </c>
      <c r="M13" s="237">
        <f>COUNT('3.VL'!K13:K54)</f>
        <v>38</v>
      </c>
      <c r="N13" s="246">
        <f>'3.VL'!M12</f>
        <v>3875.4839999999999</v>
      </c>
      <c r="O13" s="237">
        <f>COUNT('3.VL'!M13:M54)</f>
        <v>4</v>
      </c>
      <c r="P13" s="237" t="s">
        <v>360</v>
      </c>
      <c r="Q13" s="253">
        <f t="shared" si="2"/>
        <v>-0.22400000000016007</v>
      </c>
      <c r="R13" s="253">
        <f t="shared" si="6"/>
        <v>3450</v>
      </c>
      <c r="S13" s="250"/>
      <c r="T13" s="250"/>
    </row>
    <row r="14" spans="1:20" ht="31.5">
      <c r="A14" s="238">
        <v>4</v>
      </c>
      <c r="B14" s="36" t="s">
        <v>10</v>
      </c>
      <c r="C14" s="82">
        <v>43477</v>
      </c>
      <c r="D14" s="82">
        <f t="shared" si="3"/>
        <v>40088.373</v>
      </c>
      <c r="E14" s="82">
        <v>5060</v>
      </c>
      <c r="F14" s="82">
        <v>9527</v>
      </c>
      <c r="G14" s="82">
        <v>9982</v>
      </c>
      <c r="H14" s="82">
        <v>6962</v>
      </c>
      <c r="I14" s="82">
        <v>8557.3729999999996</v>
      </c>
      <c r="J14" s="82">
        <f t="shared" si="4"/>
        <v>43477</v>
      </c>
      <c r="K14" s="82">
        <f t="shared" si="5"/>
        <v>31531</v>
      </c>
      <c r="L14" s="73">
        <f>'4.GL'!K12</f>
        <v>8556.9999999999982</v>
      </c>
      <c r="M14" s="237">
        <f>COUNT('4.GL'!K13:K24)</f>
        <v>6</v>
      </c>
      <c r="N14" s="246">
        <f>'4.GL'!M12</f>
        <v>112.03400000000002</v>
      </c>
      <c r="O14" s="237">
        <f>COUNT('4.GL'!M13:M24)</f>
        <v>6</v>
      </c>
      <c r="P14" s="237" t="s">
        <v>361</v>
      </c>
      <c r="Q14" s="253">
        <f t="shared" si="2"/>
        <v>0.37300000000141154</v>
      </c>
      <c r="R14" s="253">
        <f t="shared" si="6"/>
        <v>3389.0000000000018</v>
      </c>
      <c r="S14" s="250"/>
      <c r="T14" s="250"/>
    </row>
    <row r="15" spans="1:20" ht="31.5">
      <c r="A15" s="238">
        <v>5</v>
      </c>
      <c r="B15" s="36" t="s">
        <v>7</v>
      </c>
      <c r="C15" s="82">
        <v>41684</v>
      </c>
      <c r="D15" s="82">
        <f t="shared" si="3"/>
        <v>38434.504999999997</v>
      </c>
      <c r="E15" s="82">
        <v>4851</v>
      </c>
      <c r="F15" s="82">
        <v>9134</v>
      </c>
      <c r="G15" s="82">
        <v>9570</v>
      </c>
      <c r="H15" s="82">
        <v>6675</v>
      </c>
      <c r="I15" s="82">
        <v>8204.5049999999992</v>
      </c>
      <c r="J15" s="82">
        <f t="shared" si="4"/>
        <v>41684</v>
      </c>
      <c r="K15" s="82">
        <f t="shared" si="5"/>
        <v>30230</v>
      </c>
      <c r="L15" s="73">
        <f>'5.HL'!K12</f>
        <v>8205</v>
      </c>
      <c r="M15" s="237">
        <f>COUNT('5.HL'!K13:K37)</f>
        <v>25</v>
      </c>
      <c r="N15" s="237" t="s">
        <v>308</v>
      </c>
      <c r="O15" s="237" t="s">
        <v>308</v>
      </c>
      <c r="P15" s="237" t="s">
        <v>362</v>
      </c>
      <c r="Q15" s="253">
        <f t="shared" si="2"/>
        <v>-0.49500000000080036</v>
      </c>
      <c r="R15" s="253">
        <f t="shared" si="6"/>
        <v>3249</v>
      </c>
      <c r="S15" s="250"/>
      <c r="T15" s="250"/>
    </row>
    <row r="16" spans="1:20" ht="31.5">
      <c r="A16" s="238">
        <v>6</v>
      </c>
      <c r="B16" s="36" t="s">
        <v>8</v>
      </c>
      <c r="C16" s="82">
        <v>43262</v>
      </c>
      <c r="D16" s="82">
        <f t="shared" si="3"/>
        <v>39893.137999999999</v>
      </c>
      <c r="E16" s="82">
        <v>5035</v>
      </c>
      <c r="F16" s="82">
        <v>9480</v>
      </c>
      <c r="G16" s="82">
        <v>9934</v>
      </c>
      <c r="H16" s="82">
        <v>6929</v>
      </c>
      <c r="I16" s="82">
        <v>8515.1380000000008</v>
      </c>
      <c r="J16" s="82">
        <f t="shared" si="4"/>
        <v>43262</v>
      </c>
      <c r="K16" s="82">
        <f t="shared" si="5"/>
        <v>31378</v>
      </c>
      <c r="L16" s="245">
        <f>'6.TP'!K12</f>
        <v>8515</v>
      </c>
      <c r="M16" s="237">
        <f>COUNT('6.TP'!K13:K25)</f>
        <v>12</v>
      </c>
      <c r="N16" s="246">
        <f>'6.TP'!M12</f>
        <v>390</v>
      </c>
      <c r="O16" s="237">
        <f>COUNT('6.TP'!M13:M25)</f>
        <v>1</v>
      </c>
      <c r="P16" s="237" t="s">
        <v>363</v>
      </c>
      <c r="Q16" s="253">
        <f t="shared" si="2"/>
        <v>0.13800000000082946</v>
      </c>
      <c r="R16" s="253">
        <f t="shared" si="6"/>
        <v>3369</v>
      </c>
      <c r="S16" s="250"/>
      <c r="T16" s="250"/>
    </row>
    <row r="17" spans="1:20" ht="31.5">
      <c r="A17" s="238">
        <v>7</v>
      </c>
      <c r="B17" s="36" t="s">
        <v>11</v>
      </c>
      <c r="C17" s="82">
        <v>56310</v>
      </c>
      <c r="D17" s="82">
        <f t="shared" si="3"/>
        <v>51923.303</v>
      </c>
      <c r="E17" s="82">
        <v>6555</v>
      </c>
      <c r="F17" s="82">
        <v>12340</v>
      </c>
      <c r="G17" s="82">
        <v>12928</v>
      </c>
      <c r="H17" s="82">
        <v>9017</v>
      </c>
      <c r="I17" s="82">
        <v>11083.303</v>
      </c>
      <c r="J17" s="82">
        <f t="shared" si="4"/>
        <v>56310</v>
      </c>
      <c r="K17" s="82">
        <f t="shared" si="5"/>
        <v>40840</v>
      </c>
      <c r="L17" s="73">
        <f>'7.HH'!K12</f>
        <v>11082.999999999998</v>
      </c>
      <c r="M17" s="237">
        <f>COUNT('7.HH'!K13:K32)</f>
        <v>20</v>
      </c>
      <c r="N17" s="246">
        <f>'7.HH'!M12</f>
        <v>308.98936399999997</v>
      </c>
      <c r="O17" s="237">
        <f>COUNT('7.HH'!M13:M32)</f>
        <v>2</v>
      </c>
      <c r="P17" s="237" t="s">
        <v>364</v>
      </c>
      <c r="Q17" s="253">
        <f t="shared" si="2"/>
        <v>0.30300000000170257</v>
      </c>
      <c r="R17" s="253">
        <f t="shared" si="6"/>
        <v>4387.0000000000018</v>
      </c>
      <c r="S17" s="250"/>
      <c r="T17" s="250"/>
    </row>
    <row r="18" spans="1:20" ht="31.5">
      <c r="A18" s="238">
        <v>8</v>
      </c>
      <c r="B18" s="36" t="s">
        <v>12</v>
      </c>
      <c r="C18" s="82">
        <v>48156</v>
      </c>
      <c r="D18" s="82">
        <f t="shared" si="3"/>
        <v>44403.37</v>
      </c>
      <c r="E18" s="82">
        <v>5605</v>
      </c>
      <c r="F18" s="82">
        <v>10553</v>
      </c>
      <c r="G18" s="82">
        <v>11056</v>
      </c>
      <c r="H18" s="82">
        <v>7711</v>
      </c>
      <c r="I18" s="82">
        <v>9478.3700000000008</v>
      </c>
      <c r="J18" s="82">
        <f t="shared" si="4"/>
        <v>48156</v>
      </c>
      <c r="K18" s="82">
        <f t="shared" si="5"/>
        <v>34925</v>
      </c>
      <c r="L18" s="73">
        <f>'8.DK'!K12</f>
        <v>9478</v>
      </c>
      <c r="M18" s="237">
        <f>COUNT('8.DK'!K13:K24)</f>
        <v>10</v>
      </c>
      <c r="N18" s="246">
        <f>'8.DK'!M12</f>
        <v>5519.9719999999998</v>
      </c>
      <c r="O18" s="237">
        <f>COUNT('8.DK'!M13:M24)</f>
        <v>4</v>
      </c>
      <c r="P18" s="237" t="s">
        <v>365</v>
      </c>
      <c r="Q18" s="253">
        <f t="shared" si="2"/>
        <v>0.37000000000080036</v>
      </c>
      <c r="R18" s="253">
        <f t="shared" si="6"/>
        <v>3753</v>
      </c>
      <c r="S18" s="250"/>
      <c r="T18" s="250"/>
    </row>
    <row r="19" spans="1:20" ht="31.5">
      <c r="A19" s="238">
        <v>9</v>
      </c>
      <c r="B19" s="36" t="s">
        <v>13</v>
      </c>
      <c r="C19" s="82">
        <v>37275</v>
      </c>
      <c r="D19" s="82">
        <f t="shared" si="3"/>
        <v>34369.642999999996</v>
      </c>
      <c r="E19" s="82">
        <v>4338</v>
      </c>
      <c r="F19" s="82">
        <v>8168</v>
      </c>
      <c r="G19" s="82">
        <v>8558</v>
      </c>
      <c r="H19" s="82">
        <v>5969</v>
      </c>
      <c r="I19" s="82">
        <v>7336.643</v>
      </c>
      <c r="J19" s="82">
        <f t="shared" si="4"/>
        <v>37275</v>
      </c>
      <c r="K19" s="82">
        <f t="shared" si="5"/>
        <v>27033</v>
      </c>
      <c r="L19" s="245">
        <f>'9.CL'!K12</f>
        <v>7337</v>
      </c>
      <c r="M19" s="237">
        <f>COUNT('9.CL'!K13:K22)</f>
        <v>10</v>
      </c>
      <c r="N19" s="237" t="s">
        <v>308</v>
      </c>
      <c r="O19" s="237" t="s">
        <v>308</v>
      </c>
      <c r="P19" s="237" t="s">
        <v>366</v>
      </c>
      <c r="Q19" s="253">
        <f t="shared" si="2"/>
        <v>-0.3569999999999709</v>
      </c>
      <c r="R19" s="253">
        <f t="shared" si="6"/>
        <v>2905</v>
      </c>
      <c r="S19" s="250"/>
      <c r="T19" s="250"/>
    </row>
    <row r="20" spans="1:20" ht="31.5">
      <c r="A20" s="238">
        <v>10</v>
      </c>
      <c r="B20" s="36" t="s">
        <v>14</v>
      </c>
      <c r="C20" s="82">
        <v>18653</v>
      </c>
      <c r="D20" s="82">
        <f t="shared" si="3"/>
        <v>17199.726999999999</v>
      </c>
      <c r="E20" s="82">
        <v>2170</v>
      </c>
      <c r="F20" s="82">
        <v>4088</v>
      </c>
      <c r="G20" s="82">
        <v>4283</v>
      </c>
      <c r="H20" s="82">
        <v>2987</v>
      </c>
      <c r="I20" s="82">
        <v>3671.7269999999999</v>
      </c>
      <c r="J20" s="82">
        <f t="shared" si="4"/>
        <v>18653</v>
      </c>
      <c r="K20" s="82">
        <f t="shared" si="5"/>
        <v>13528</v>
      </c>
      <c r="L20" s="245">
        <f>'10.CC'!K12</f>
        <v>3672</v>
      </c>
      <c r="M20" s="237">
        <f>COUNT('10.CC'!K13:K14)</f>
        <v>2</v>
      </c>
      <c r="N20" s="237" t="s">
        <v>308</v>
      </c>
      <c r="O20" s="237" t="s">
        <v>308</v>
      </c>
      <c r="P20" s="237" t="s">
        <v>367</v>
      </c>
      <c r="Q20" s="253">
        <f t="shared" si="2"/>
        <v>-0.27300000000013824</v>
      </c>
      <c r="R20" s="253">
        <f t="shared" si="6"/>
        <v>1453</v>
      </c>
      <c r="S20" s="250"/>
      <c r="T20" s="250"/>
    </row>
    <row r="21" spans="1:20">
      <c r="A21" s="238"/>
      <c r="B21" s="3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237"/>
      <c r="N21" s="237"/>
      <c r="O21" s="237"/>
      <c r="P21" s="237"/>
      <c r="Q21" s="250"/>
      <c r="R21" s="250"/>
      <c r="S21" s="250"/>
      <c r="T21" s="250"/>
    </row>
  </sheetData>
  <mergeCells count="21">
    <mergeCell ref="A1:P1"/>
    <mergeCell ref="A2:P2"/>
    <mergeCell ref="L6:P6"/>
    <mergeCell ref="J7:J9"/>
    <mergeCell ref="K7:K9"/>
    <mergeCell ref="P7:P9"/>
    <mergeCell ref="L8:L9"/>
    <mergeCell ref="M8:M9"/>
    <mergeCell ref="L7:M7"/>
    <mergeCell ref="N7:O7"/>
    <mergeCell ref="N8:N9"/>
    <mergeCell ref="O8:O9"/>
    <mergeCell ref="A3:P3"/>
    <mergeCell ref="A4:P4"/>
    <mergeCell ref="A7:A9"/>
    <mergeCell ref="B7:B9"/>
    <mergeCell ref="C8:C9"/>
    <mergeCell ref="D8:D9"/>
    <mergeCell ref="E8:I8"/>
    <mergeCell ref="C7:I7"/>
    <mergeCell ref="A5:P5"/>
  </mergeCells>
  <phoneticPr fontId="65" type="noConversion"/>
  <pageMargins left="0.7" right="0.7" top="0.75" bottom="0.75" header="0.3" footer="0.3"/>
  <pageSetup paperSize="9" scale="78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zoomScale="70" zoomScaleNormal="70" workbookViewId="0">
      <selection activeCell="R15" sqref="R15"/>
    </sheetView>
  </sheetViews>
  <sheetFormatPr defaultColWidth="9.140625" defaultRowHeight="15.75"/>
  <cols>
    <col min="1" max="1" width="4.85546875" style="139" customWidth="1"/>
    <col min="2" max="2" width="35.5703125" style="165" customWidth="1"/>
    <col min="3" max="4" width="15.7109375" style="165" hidden="1" customWidth="1"/>
    <col min="5" max="5" width="13.5703125" style="141" hidden="1" customWidth="1"/>
    <col min="6" max="6" width="17.5703125" style="142" customWidth="1"/>
    <col min="7" max="7" width="11.5703125" style="139" customWidth="1"/>
    <col min="8" max="10" width="12.5703125" style="108" customWidth="1"/>
    <col min="11" max="11" width="11.5703125" style="139" customWidth="1"/>
    <col min="12" max="12" width="10.5703125" style="139" hidden="1" customWidth="1"/>
    <col min="13" max="13" width="11.5703125" style="139" customWidth="1"/>
    <col min="14" max="14" width="10.5703125" style="139" hidden="1" customWidth="1"/>
    <col min="15" max="15" width="16.140625" style="141" customWidth="1"/>
    <col min="16" max="17" width="13" style="139" bestFit="1" customWidth="1"/>
    <col min="18" max="19" width="13.7109375" style="139" bestFit="1" customWidth="1"/>
    <col min="20" max="16384" width="9.140625" style="139"/>
  </cols>
  <sheetData>
    <row r="1" spans="1:22">
      <c r="B1" s="295" t="s">
        <v>356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22">
      <c r="A2" s="277" t="s">
        <v>226</v>
      </c>
      <c r="B2" s="277"/>
      <c r="C2" s="185"/>
      <c r="D2" s="185"/>
    </row>
    <row r="3" spans="1:22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2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22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22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2">
      <c r="A7" s="268" t="s">
        <v>478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22">
      <c r="A8" s="310" t="s">
        <v>481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22" ht="15.6" customHeight="1">
      <c r="A9" s="269" t="s">
        <v>0</v>
      </c>
      <c r="B9" s="269" t="s">
        <v>18</v>
      </c>
      <c r="C9" s="269" t="s">
        <v>342</v>
      </c>
      <c r="D9" s="269"/>
      <c r="E9" s="269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72" t="s">
        <v>17</v>
      </c>
      <c r="L9" s="272"/>
      <c r="M9" s="272" t="s">
        <v>49</v>
      </c>
      <c r="N9" s="272"/>
      <c r="O9" s="303" t="s">
        <v>160</v>
      </c>
    </row>
    <row r="10" spans="1:22">
      <c r="A10" s="269"/>
      <c r="B10" s="269"/>
      <c r="C10" s="269" t="s">
        <v>382</v>
      </c>
      <c r="D10" s="269" t="s">
        <v>381</v>
      </c>
      <c r="E10" s="269"/>
      <c r="F10" s="269" t="s">
        <v>31</v>
      </c>
      <c r="G10" s="276" t="s">
        <v>15</v>
      </c>
      <c r="H10" s="276"/>
      <c r="I10" s="273"/>
      <c r="J10" s="273"/>
      <c r="K10" s="273"/>
      <c r="L10" s="273"/>
      <c r="M10" s="273"/>
      <c r="N10" s="273"/>
      <c r="O10" s="304"/>
    </row>
    <row r="11" spans="1:22" ht="47.25">
      <c r="A11" s="269"/>
      <c r="B11" s="269"/>
      <c r="C11" s="269"/>
      <c r="D11" s="269"/>
      <c r="E11" s="269"/>
      <c r="F11" s="269"/>
      <c r="G11" s="184" t="s">
        <v>19</v>
      </c>
      <c r="H11" s="183" t="s">
        <v>47</v>
      </c>
      <c r="I11" s="274"/>
      <c r="J11" s="274"/>
      <c r="K11" s="274"/>
      <c r="L11" s="274"/>
      <c r="M11" s="274"/>
      <c r="N11" s="274"/>
      <c r="O11" s="305"/>
      <c r="Q11" s="139" t="s">
        <v>326</v>
      </c>
    </row>
    <row r="12" spans="1:22" s="117" customFormat="1">
      <c r="A12" s="184"/>
      <c r="B12" s="183" t="s">
        <v>22</v>
      </c>
      <c r="C12" s="183"/>
      <c r="D12" s="183"/>
      <c r="E12" s="183"/>
      <c r="F12" s="183"/>
      <c r="G12" s="29">
        <f>SUM(G13:G23)</f>
        <v>286678.26699999999</v>
      </c>
      <c r="H12" s="29">
        <f>SUM(H13:H23)</f>
        <v>116675</v>
      </c>
      <c r="I12" s="29">
        <f>SUM(I13:I23)</f>
        <v>18700</v>
      </c>
      <c r="J12" s="29">
        <f>SUM(J13:J23)</f>
        <v>9708</v>
      </c>
      <c r="K12" s="29">
        <f>SUM(K13:K23)</f>
        <v>7337</v>
      </c>
      <c r="L12" s="29">
        <f>SUM(L15:L22)</f>
        <v>4792</v>
      </c>
      <c r="M12" s="29">
        <f>SUM(M13:M23)</f>
        <v>0</v>
      </c>
      <c r="N12" s="29">
        <f>SUM(N15:N22)</f>
        <v>0</v>
      </c>
      <c r="O12" s="29"/>
      <c r="P12" s="116"/>
      <c r="Q12" s="13"/>
      <c r="R12" s="116"/>
      <c r="S12" s="116"/>
      <c r="T12" s="116"/>
      <c r="U12" s="116"/>
      <c r="V12" s="116"/>
    </row>
    <row r="13" spans="1:22" s="123" customFormat="1" ht="47.25">
      <c r="A13" s="118">
        <v>1</v>
      </c>
      <c r="B13" s="119" t="s">
        <v>220</v>
      </c>
      <c r="C13" s="104" t="s">
        <v>435</v>
      </c>
      <c r="D13" s="104"/>
      <c r="E13" s="104">
        <v>7913562</v>
      </c>
      <c r="F13" s="104" t="s">
        <v>235</v>
      </c>
      <c r="G13" s="155">
        <v>11523</v>
      </c>
      <c r="H13" s="155">
        <v>6023</v>
      </c>
      <c r="I13" s="155">
        <v>2000</v>
      </c>
      <c r="J13" s="155">
        <v>1000</v>
      </c>
      <c r="K13" s="155">
        <v>159</v>
      </c>
      <c r="L13" s="40">
        <f>K13</f>
        <v>159</v>
      </c>
      <c r="M13" s="34">
        <v>0</v>
      </c>
      <c r="N13" s="40"/>
      <c r="O13" s="35" t="s">
        <v>323</v>
      </c>
      <c r="P13" s="151"/>
      <c r="Q13" s="124"/>
      <c r="R13" s="18"/>
      <c r="S13" s="127" t="e">
        <f>Q13/R13</f>
        <v>#DIV/0!</v>
      </c>
    </row>
    <row r="14" spans="1:22" s="123" customFormat="1" ht="47.25">
      <c r="A14" s="118">
        <v>2</v>
      </c>
      <c r="B14" s="125" t="s">
        <v>221</v>
      </c>
      <c r="C14" s="104" t="s">
        <v>435</v>
      </c>
      <c r="D14" s="104"/>
      <c r="E14" s="104">
        <v>7949790</v>
      </c>
      <c r="F14" s="208" t="s">
        <v>236</v>
      </c>
      <c r="G14" s="95">
        <v>12000</v>
      </c>
      <c r="H14" s="95">
        <v>2000</v>
      </c>
      <c r="I14" s="95">
        <v>500</v>
      </c>
      <c r="J14" s="155">
        <v>0</v>
      </c>
      <c r="K14" s="95">
        <v>186</v>
      </c>
      <c r="L14" s="40">
        <f>K14</f>
        <v>186</v>
      </c>
      <c r="M14" s="34">
        <v>0</v>
      </c>
      <c r="N14" s="40"/>
      <c r="O14" s="35" t="s">
        <v>323</v>
      </c>
      <c r="P14" s="152"/>
      <c r="Q14" s="153"/>
      <c r="R14" s="153"/>
      <c r="S14" s="153"/>
      <c r="T14" s="153"/>
      <c r="U14" s="153"/>
      <c r="V14" s="153"/>
    </row>
    <row r="15" spans="1:22" s="123" customFormat="1" ht="78.75">
      <c r="A15" s="118">
        <v>3</v>
      </c>
      <c r="B15" s="92" t="s">
        <v>216</v>
      </c>
      <c r="C15" s="104" t="s">
        <v>435</v>
      </c>
      <c r="D15" s="104"/>
      <c r="E15" s="104">
        <v>7940828</v>
      </c>
      <c r="F15" s="93" t="s">
        <v>227</v>
      </c>
      <c r="G15" s="94">
        <v>171187</v>
      </c>
      <c r="H15" s="94">
        <v>51187</v>
      </c>
      <c r="I15" s="94">
        <v>5542</v>
      </c>
      <c r="J15" s="94">
        <v>3000</v>
      </c>
      <c r="K15" s="94">
        <v>2042</v>
      </c>
      <c r="L15" s="34">
        <f>K15</f>
        <v>2042</v>
      </c>
      <c r="M15" s="34">
        <v>0</v>
      </c>
      <c r="N15" s="34"/>
      <c r="O15" s="35" t="s">
        <v>325</v>
      </c>
    </row>
    <row r="16" spans="1:22" s="154" customFormat="1" ht="47.25">
      <c r="A16" s="118">
        <v>4</v>
      </c>
      <c r="B16" s="119" t="s">
        <v>222</v>
      </c>
      <c r="C16" s="104" t="s">
        <v>435</v>
      </c>
      <c r="D16" s="104"/>
      <c r="E16" s="104">
        <v>8068658</v>
      </c>
      <c r="F16" s="209" t="s">
        <v>230</v>
      </c>
      <c r="G16" s="210">
        <v>1948</v>
      </c>
      <c r="H16" s="210">
        <v>1948</v>
      </c>
      <c r="I16" s="210">
        <v>1400</v>
      </c>
      <c r="J16" s="210">
        <v>1150</v>
      </c>
      <c r="K16" s="95">
        <v>250</v>
      </c>
      <c r="L16" s="40">
        <f>K16</f>
        <v>250</v>
      </c>
      <c r="M16" s="34">
        <v>0</v>
      </c>
      <c r="N16" s="40"/>
      <c r="O16" s="35" t="s">
        <v>323</v>
      </c>
    </row>
    <row r="17" spans="1:22" s="154" customFormat="1" ht="47.25">
      <c r="A17" s="118">
        <v>5</v>
      </c>
      <c r="B17" s="125" t="s">
        <v>223</v>
      </c>
      <c r="C17" s="104" t="s">
        <v>435</v>
      </c>
      <c r="D17" s="104"/>
      <c r="E17" s="104">
        <v>7940815</v>
      </c>
      <c r="F17" s="104" t="s">
        <v>231</v>
      </c>
      <c r="G17" s="210">
        <v>14600</v>
      </c>
      <c r="H17" s="210">
        <v>6600</v>
      </c>
      <c r="I17" s="210">
        <v>2500</v>
      </c>
      <c r="J17" s="210">
        <v>1500</v>
      </c>
      <c r="K17" s="155">
        <v>1000</v>
      </c>
      <c r="L17" s="174"/>
      <c r="M17" s="34">
        <v>0</v>
      </c>
      <c r="N17" s="174"/>
      <c r="O17" s="35" t="s">
        <v>34</v>
      </c>
    </row>
    <row r="18" spans="1:22" s="158" customFormat="1" ht="31.5">
      <c r="A18" s="118">
        <v>6</v>
      </c>
      <c r="B18" s="119" t="s">
        <v>224</v>
      </c>
      <c r="C18" s="104" t="s">
        <v>436</v>
      </c>
      <c r="D18" s="104" t="s">
        <v>437</v>
      </c>
      <c r="E18" s="104">
        <v>8029969</v>
      </c>
      <c r="F18" s="209" t="s">
        <v>232</v>
      </c>
      <c r="G18" s="94">
        <v>1224</v>
      </c>
      <c r="H18" s="94">
        <v>1224</v>
      </c>
      <c r="I18" s="94">
        <v>500</v>
      </c>
      <c r="J18" s="96">
        <v>0</v>
      </c>
      <c r="K18" s="94">
        <v>500</v>
      </c>
      <c r="L18" s="40">
        <v>500</v>
      </c>
      <c r="M18" s="34">
        <v>0</v>
      </c>
      <c r="N18" s="40"/>
      <c r="O18" s="35" t="s">
        <v>34</v>
      </c>
      <c r="P18" s="123"/>
      <c r="Q18" s="123"/>
      <c r="R18" s="123"/>
      <c r="S18" s="123"/>
      <c r="T18" s="123"/>
      <c r="U18" s="123"/>
      <c r="V18" s="123"/>
    </row>
    <row r="19" spans="1:22" s="154" customFormat="1" ht="47.25">
      <c r="A19" s="118">
        <v>7</v>
      </c>
      <c r="B19" s="211" t="s">
        <v>225</v>
      </c>
      <c r="C19" s="104" t="s">
        <v>436</v>
      </c>
      <c r="D19" s="104" t="s">
        <v>437</v>
      </c>
      <c r="E19" s="104">
        <v>8069855</v>
      </c>
      <c r="F19" s="104" t="s">
        <v>233</v>
      </c>
      <c r="G19" s="210">
        <v>1203.2670000000001</v>
      </c>
      <c r="H19" s="212">
        <v>700</v>
      </c>
      <c r="I19" s="94">
        <v>200</v>
      </c>
      <c r="J19" s="96">
        <v>0</v>
      </c>
      <c r="K19" s="94">
        <v>200</v>
      </c>
      <c r="L19" s="174"/>
      <c r="M19" s="34">
        <v>0</v>
      </c>
      <c r="N19" s="174"/>
      <c r="O19" s="35" t="s">
        <v>34</v>
      </c>
      <c r="P19" s="175"/>
      <c r="Q19" s="175"/>
      <c r="R19" s="175"/>
      <c r="S19" s="175"/>
      <c r="T19" s="175"/>
      <c r="U19" s="175"/>
      <c r="V19" s="175"/>
    </row>
    <row r="20" spans="1:22" s="154" customFormat="1" ht="47.25">
      <c r="A20" s="118">
        <v>8</v>
      </c>
      <c r="B20" s="125" t="s">
        <v>217</v>
      </c>
      <c r="C20" s="104" t="s">
        <v>435</v>
      </c>
      <c r="D20" s="104"/>
      <c r="E20" s="104">
        <v>8002015</v>
      </c>
      <c r="F20" s="208" t="s">
        <v>228</v>
      </c>
      <c r="G20" s="155">
        <v>31000</v>
      </c>
      <c r="H20" s="155">
        <v>21000</v>
      </c>
      <c r="I20" s="155">
        <v>1000</v>
      </c>
      <c r="J20" s="96">
        <v>0</v>
      </c>
      <c r="K20" s="155">
        <v>1000</v>
      </c>
      <c r="L20" s="174"/>
      <c r="M20" s="34">
        <v>0</v>
      </c>
      <c r="N20" s="174"/>
      <c r="O20" s="35" t="s">
        <v>325</v>
      </c>
    </row>
    <row r="21" spans="1:22" s="123" customFormat="1" ht="47.25">
      <c r="A21" s="118">
        <v>9</v>
      </c>
      <c r="B21" s="119" t="s">
        <v>218</v>
      </c>
      <c r="C21" s="104" t="s">
        <v>435</v>
      </c>
      <c r="D21" s="104"/>
      <c r="E21" s="104">
        <v>7916739</v>
      </c>
      <c r="F21" s="104" t="s">
        <v>229</v>
      </c>
      <c r="G21" s="94">
        <v>27000</v>
      </c>
      <c r="H21" s="94">
        <v>11000</v>
      </c>
      <c r="I21" s="94">
        <v>4058</v>
      </c>
      <c r="J21" s="96">
        <v>3058</v>
      </c>
      <c r="K21" s="94">
        <v>1000</v>
      </c>
      <c r="L21" s="34">
        <f>K21</f>
        <v>1000</v>
      </c>
      <c r="M21" s="34">
        <v>0</v>
      </c>
      <c r="N21" s="34"/>
      <c r="O21" s="35" t="s">
        <v>325</v>
      </c>
      <c r="P21" s="124"/>
      <c r="Q21" s="124"/>
    </row>
    <row r="22" spans="1:22" s="123" customFormat="1" ht="47.25">
      <c r="A22" s="118">
        <v>10</v>
      </c>
      <c r="B22" s="119" t="s">
        <v>219</v>
      </c>
      <c r="C22" s="104" t="s">
        <v>435</v>
      </c>
      <c r="D22" s="104"/>
      <c r="E22" s="104">
        <v>7910353</v>
      </c>
      <c r="F22" s="104" t="s">
        <v>234</v>
      </c>
      <c r="G22" s="210">
        <v>14993</v>
      </c>
      <c r="H22" s="210">
        <v>14993</v>
      </c>
      <c r="I22" s="210">
        <v>1000</v>
      </c>
      <c r="J22" s="210">
        <v>0</v>
      </c>
      <c r="K22" s="210">
        <v>1000</v>
      </c>
      <c r="L22" s="34">
        <f>K22</f>
        <v>1000</v>
      </c>
      <c r="M22" s="34">
        <v>0</v>
      </c>
      <c r="N22" s="34"/>
      <c r="O22" s="35" t="s">
        <v>325</v>
      </c>
    </row>
    <row r="23" spans="1:22">
      <c r="A23" s="159"/>
      <c r="B23" s="160"/>
      <c r="C23" s="160"/>
      <c r="D23" s="160"/>
      <c r="E23" s="161"/>
      <c r="F23" s="162"/>
      <c r="G23" s="159"/>
      <c r="H23" s="128"/>
      <c r="I23" s="128"/>
      <c r="J23" s="128"/>
      <c r="K23" s="159"/>
      <c r="L23" s="159"/>
      <c r="M23" s="159"/>
      <c r="N23" s="159"/>
      <c r="O23" s="161"/>
    </row>
  </sheetData>
  <mergeCells count="24">
    <mergeCell ref="A6:O6"/>
    <mergeCell ref="J9:J11"/>
    <mergeCell ref="G10:H10"/>
    <mergeCell ref="C9:D9"/>
    <mergeCell ref="C10:C11"/>
    <mergeCell ref="D10:D11"/>
    <mergeCell ref="I9:I11"/>
    <mergeCell ref="A7:O7"/>
    <mergeCell ref="A5:O5"/>
    <mergeCell ref="B1:P1"/>
    <mergeCell ref="L9:L11"/>
    <mergeCell ref="N9:N11"/>
    <mergeCell ref="K9:K11"/>
    <mergeCell ref="M9:M11"/>
    <mergeCell ref="A4:O4"/>
    <mergeCell ref="A2:B2"/>
    <mergeCell ref="A3:O3"/>
    <mergeCell ref="A8:O8"/>
    <mergeCell ref="A9:A11"/>
    <mergeCell ref="B9:B11"/>
    <mergeCell ref="E9:E11"/>
    <mergeCell ref="F9:H9"/>
    <mergeCell ref="O9:O11"/>
    <mergeCell ref="F10:F11"/>
  </mergeCells>
  <pageMargins left="0.5" right="0.5" top="0.5" bottom="0.5" header="0.118110236220472" footer="0.118110236220472"/>
  <pageSetup paperSize="9" scale="92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70" zoomScaleNormal="70" workbookViewId="0">
      <selection activeCell="R49" sqref="R49"/>
    </sheetView>
  </sheetViews>
  <sheetFormatPr defaultColWidth="9.140625" defaultRowHeight="15.75"/>
  <cols>
    <col min="1" max="1" width="4.85546875" style="8" customWidth="1"/>
    <col min="2" max="2" width="35.5703125" style="22" customWidth="1"/>
    <col min="3" max="4" width="15.7109375" style="22" hidden="1" customWidth="1"/>
    <col min="5" max="5" width="11.5703125" style="6" hidden="1" customWidth="1"/>
    <col min="6" max="6" width="17.5703125" style="7" customWidth="1"/>
    <col min="7" max="7" width="11.5703125" style="8" customWidth="1"/>
    <col min="8" max="8" width="12.5703125" style="9" customWidth="1"/>
    <col min="9" max="9" width="11.5703125" style="9" customWidth="1"/>
    <col min="10" max="10" width="12.5703125" style="9" customWidth="1"/>
    <col min="11" max="11" width="11.5703125" style="8" customWidth="1"/>
    <col min="12" max="12" width="10.5703125" style="8" hidden="1" customWidth="1"/>
    <col min="13" max="13" width="10.5703125" style="8" customWidth="1"/>
    <col min="14" max="14" width="10.5703125" style="8" hidden="1" customWidth="1"/>
    <col min="15" max="15" width="13.28515625" style="6" customWidth="1"/>
    <col min="16" max="17" width="13" style="8" bestFit="1" customWidth="1"/>
    <col min="18" max="19" width="13.7109375" style="8" bestFit="1" customWidth="1"/>
    <col min="20" max="16384" width="9.140625" style="8"/>
  </cols>
  <sheetData>
    <row r="1" spans="1:22">
      <c r="A1" s="306" t="s">
        <v>357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pans="1:22">
      <c r="A2" s="265" t="s">
        <v>134</v>
      </c>
      <c r="B2" s="265"/>
      <c r="C2" s="100"/>
      <c r="D2" s="105"/>
    </row>
    <row r="3" spans="1:22">
      <c r="A3" s="264" t="s">
        <v>379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22">
      <c r="A4" s="264" t="s">
        <v>340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22" hidden="1">
      <c r="A5" s="259" t="s">
        <v>476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1:22" hidden="1">
      <c r="A6" s="259" t="s">
        <v>477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22">
      <c r="A7" s="259" t="s">
        <v>478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22">
      <c r="A8" s="309" t="s">
        <v>481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</row>
    <row r="9" spans="1:22" ht="15.6" customHeight="1">
      <c r="A9" s="266" t="s">
        <v>0</v>
      </c>
      <c r="B9" s="266" t="s">
        <v>18</v>
      </c>
      <c r="C9" s="266" t="s">
        <v>342</v>
      </c>
      <c r="D9" s="266"/>
      <c r="E9" s="266" t="s">
        <v>29</v>
      </c>
      <c r="F9" s="267" t="s">
        <v>30</v>
      </c>
      <c r="G9" s="267"/>
      <c r="H9" s="267"/>
      <c r="I9" s="261" t="s">
        <v>332</v>
      </c>
      <c r="J9" s="261" t="s">
        <v>333</v>
      </c>
      <c r="K9" s="308" t="s">
        <v>17</v>
      </c>
      <c r="L9" s="308"/>
      <c r="M9" s="308" t="s">
        <v>49</v>
      </c>
      <c r="N9" s="308" t="s">
        <v>48</v>
      </c>
      <c r="O9" s="266" t="s">
        <v>160</v>
      </c>
    </row>
    <row r="10" spans="1:22">
      <c r="A10" s="266"/>
      <c r="B10" s="266"/>
      <c r="C10" s="266" t="s">
        <v>382</v>
      </c>
      <c r="D10" s="266" t="s">
        <v>381</v>
      </c>
      <c r="E10" s="266"/>
      <c r="F10" s="266" t="s">
        <v>31</v>
      </c>
      <c r="G10" s="267" t="s">
        <v>15</v>
      </c>
      <c r="H10" s="267"/>
      <c r="I10" s="262"/>
      <c r="J10" s="262"/>
      <c r="K10" s="308"/>
      <c r="L10" s="308"/>
      <c r="M10" s="308"/>
      <c r="N10" s="308"/>
      <c r="O10" s="266"/>
    </row>
    <row r="11" spans="1:22" ht="47.25">
      <c r="A11" s="266"/>
      <c r="B11" s="266"/>
      <c r="C11" s="266"/>
      <c r="D11" s="266"/>
      <c r="E11" s="266"/>
      <c r="F11" s="266"/>
      <c r="G11" s="27" t="s">
        <v>19</v>
      </c>
      <c r="H11" s="28" t="s">
        <v>47</v>
      </c>
      <c r="I11" s="263"/>
      <c r="J11" s="263"/>
      <c r="K11" s="308"/>
      <c r="L11" s="308"/>
      <c r="M11" s="308"/>
      <c r="N11" s="308"/>
      <c r="O11" s="266"/>
    </row>
    <row r="12" spans="1:22" s="15" customFormat="1">
      <c r="A12" s="27"/>
      <c r="B12" s="28" t="s">
        <v>22</v>
      </c>
      <c r="C12" s="28"/>
      <c r="D12" s="106"/>
      <c r="E12" s="28"/>
      <c r="F12" s="28"/>
      <c r="G12" s="29">
        <f t="shared" ref="G12:L12" si="0">SUM(G13:G15)</f>
        <v>8383</v>
      </c>
      <c r="H12" s="29">
        <f t="shared" si="0"/>
        <v>7873</v>
      </c>
      <c r="I12" s="29">
        <f t="shared" si="0"/>
        <v>7873</v>
      </c>
      <c r="J12" s="29">
        <f t="shared" si="0"/>
        <v>4201</v>
      </c>
      <c r="K12" s="29">
        <f t="shared" si="0"/>
        <v>3672</v>
      </c>
      <c r="L12" s="29">
        <f t="shared" si="0"/>
        <v>1582.8519999999999</v>
      </c>
      <c r="M12" s="29"/>
      <c r="N12" s="29"/>
      <c r="O12" s="29"/>
      <c r="P12" s="14"/>
      <c r="Q12" s="56"/>
      <c r="R12" s="14"/>
      <c r="S12" s="14"/>
      <c r="T12" s="14"/>
      <c r="U12" s="14"/>
      <c r="V12" s="14"/>
    </row>
    <row r="13" spans="1:22" s="19" customFormat="1" ht="47.25">
      <c r="A13" s="30">
        <v>1</v>
      </c>
      <c r="B13" s="36" t="s">
        <v>130</v>
      </c>
      <c r="C13" s="219" t="s">
        <v>452</v>
      </c>
      <c r="D13" s="219" t="s">
        <v>453</v>
      </c>
      <c r="E13" s="32">
        <v>8137173</v>
      </c>
      <c r="F13" s="32" t="s">
        <v>131</v>
      </c>
      <c r="G13" s="82">
        <v>2510</v>
      </c>
      <c r="H13" s="64">
        <v>2000</v>
      </c>
      <c r="I13" s="64">
        <v>2000</v>
      </c>
      <c r="J13" s="64"/>
      <c r="K13" s="61">
        <f>H13</f>
        <v>2000</v>
      </c>
      <c r="L13" s="61">
        <v>730.65899999999999</v>
      </c>
      <c r="M13" s="61"/>
      <c r="N13" s="61"/>
      <c r="O13" s="35" t="s">
        <v>324</v>
      </c>
    </row>
    <row r="14" spans="1:22" s="19" customFormat="1" ht="47.25">
      <c r="A14" s="30">
        <v>2</v>
      </c>
      <c r="B14" s="36" t="s">
        <v>132</v>
      </c>
      <c r="C14" s="219" t="s">
        <v>452</v>
      </c>
      <c r="D14" s="219" t="s">
        <v>453</v>
      </c>
      <c r="E14" s="32">
        <v>8066379</v>
      </c>
      <c r="F14" s="32" t="s">
        <v>133</v>
      </c>
      <c r="G14" s="82">
        <v>5873</v>
      </c>
      <c r="H14" s="60">
        <f>G14</f>
        <v>5873</v>
      </c>
      <c r="I14" s="60">
        <v>5873</v>
      </c>
      <c r="J14" s="60">
        <v>4201</v>
      </c>
      <c r="K14" s="61">
        <v>1672</v>
      </c>
      <c r="L14" s="61">
        <v>852.19299999999998</v>
      </c>
      <c r="M14" s="62"/>
      <c r="N14" s="61"/>
      <c r="O14" s="35" t="s">
        <v>324</v>
      </c>
      <c r="Q14" s="54"/>
    </row>
    <row r="15" spans="1:22" s="19" customFormat="1">
      <c r="A15" s="30"/>
      <c r="B15" s="36"/>
      <c r="C15" s="36"/>
      <c r="D15" s="36"/>
      <c r="E15" s="32"/>
      <c r="F15" s="32"/>
      <c r="G15" s="82"/>
      <c r="H15" s="60"/>
      <c r="I15" s="60"/>
      <c r="J15" s="60"/>
      <c r="K15" s="61"/>
      <c r="L15" s="61"/>
      <c r="M15" s="62"/>
      <c r="N15" s="61"/>
      <c r="O15" s="35"/>
      <c r="Q15" s="54"/>
    </row>
    <row r="16" spans="1:22" s="11" customFormat="1">
      <c r="A16" s="24"/>
      <c r="B16" s="22"/>
      <c r="C16" s="22"/>
      <c r="D16" s="22"/>
      <c r="E16" s="6"/>
      <c r="F16" s="7"/>
      <c r="G16" s="8"/>
      <c r="H16" s="9"/>
      <c r="I16" s="9"/>
      <c r="J16" s="9"/>
      <c r="K16" s="8"/>
      <c r="L16" s="8"/>
      <c r="M16" s="8"/>
      <c r="N16" s="8"/>
      <c r="O16" s="25"/>
    </row>
    <row r="17" spans="1:22" s="17" customFormat="1" ht="31.5" hidden="1">
      <c r="A17" s="27"/>
      <c r="B17" s="67" t="s">
        <v>135</v>
      </c>
      <c r="C17" s="67"/>
      <c r="D17" s="67"/>
      <c r="E17" s="28"/>
      <c r="F17" s="65"/>
      <c r="G17" s="66"/>
      <c r="H17" s="29"/>
      <c r="I17" s="29"/>
      <c r="J17" s="29"/>
      <c r="K17" s="29"/>
      <c r="L17" s="29"/>
      <c r="M17" s="29"/>
      <c r="N17" s="29"/>
      <c r="O17" s="29"/>
      <c r="P17" s="14"/>
      <c r="Q17" s="56"/>
      <c r="R17" s="14"/>
      <c r="S17" s="14"/>
      <c r="T17" s="14"/>
      <c r="U17" s="14"/>
      <c r="V17" s="14"/>
    </row>
    <row r="18" spans="1:22" s="19" customFormat="1" ht="31.5" hidden="1">
      <c r="A18" s="30">
        <v>1</v>
      </c>
      <c r="B18" s="57" t="s">
        <v>120</v>
      </c>
      <c r="C18" s="57"/>
      <c r="D18" s="57"/>
      <c r="E18" s="32"/>
      <c r="F18" s="58" t="s">
        <v>121</v>
      </c>
      <c r="G18" s="59">
        <v>6462.4059999999999</v>
      </c>
      <c r="H18" s="60">
        <v>2258</v>
      </c>
      <c r="I18" s="60">
        <v>2258</v>
      </c>
      <c r="J18" s="60">
        <v>2258</v>
      </c>
      <c r="K18" s="61"/>
      <c r="L18" s="61"/>
      <c r="M18" s="62"/>
      <c r="N18" s="61"/>
      <c r="O18" s="35"/>
      <c r="Q18" s="54"/>
    </row>
    <row r="19" spans="1:22" s="19" customFormat="1" ht="47.25" hidden="1">
      <c r="A19" s="30">
        <v>2</v>
      </c>
      <c r="B19" s="57" t="s">
        <v>122</v>
      </c>
      <c r="C19" s="57"/>
      <c r="D19" s="57"/>
      <c r="E19" s="32">
        <v>7973001</v>
      </c>
      <c r="F19" s="58" t="s">
        <v>123</v>
      </c>
      <c r="G19" s="59">
        <v>2987.6950000000002</v>
      </c>
      <c r="H19" s="60">
        <v>826.74000000000024</v>
      </c>
      <c r="I19" s="60">
        <v>283</v>
      </c>
      <c r="J19" s="60">
        <v>283</v>
      </c>
      <c r="K19" s="61"/>
      <c r="L19" s="61"/>
      <c r="M19" s="62"/>
      <c r="N19" s="61"/>
      <c r="O19" s="35"/>
      <c r="Q19" s="54"/>
      <c r="S19" s="19">
        <v>3740</v>
      </c>
    </row>
    <row r="20" spans="1:22" s="19" customFormat="1" ht="31.5" hidden="1">
      <c r="A20" s="30">
        <v>3</v>
      </c>
      <c r="B20" s="57" t="s">
        <v>124</v>
      </c>
      <c r="C20" s="57"/>
      <c r="D20" s="57"/>
      <c r="E20" s="32">
        <v>7953606</v>
      </c>
      <c r="F20" s="58" t="s">
        <v>125</v>
      </c>
      <c r="G20" s="59">
        <v>6000</v>
      </c>
      <c r="H20" s="60">
        <v>5500</v>
      </c>
      <c r="I20" s="60">
        <v>5500</v>
      </c>
      <c r="J20" s="60">
        <v>5500</v>
      </c>
      <c r="K20" s="61"/>
      <c r="L20" s="61"/>
      <c r="M20" s="62"/>
      <c r="N20" s="61"/>
      <c r="O20" s="35"/>
      <c r="Q20" s="54"/>
    </row>
    <row r="21" spans="1:22" s="19" customFormat="1" ht="47.25" hidden="1">
      <c r="A21" s="30">
        <v>4</v>
      </c>
      <c r="B21" s="57" t="s">
        <v>126</v>
      </c>
      <c r="C21" s="57"/>
      <c r="D21" s="57"/>
      <c r="E21" s="32">
        <v>8015594</v>
      </c>
      <c r="F21" s="58" t="s">
        <v>127</v>
      </c>
      <c r="G21" s="59">
        <v>1000</v>
      </c>
      <c r="H21" s="60">
        <v>1000</v>
      </c>
      <c r="I21" s="60">
        <v>1000</v>
      </c>
      <c r="J21" s="60">
        <v>1000</v>
      </c>
      <c r="K21" s="61"/>
      <c r="L21" s="61"/>
      <c r="M21" s="62"/>
      <c r="N21" s="61"/>
      <c r="O21" s="35"/>
      <c r="Q21" s="54"/>
    </row>
    <row r="22" spans="1:22" s="19" customFormat="1" ht="31.5" hidden="1">
      <c r="A22" s="30">
        <v>5</v>
      </c>
      <c r="B22" s="57" t="s">
        <v>128</v>
      </c>
      <c r="C22" s="57"/>
      <c r="D22" s="57"/>
      <c r="E22" s="32">
        <v>8059402</v>
      </c>
      <c r="F22" s="63" t="s">
        <v>129</v>
      </c>
      <c r="G22" s="59">
        <v>3286</v>
      </c>
      <c r="H22" s="60">
        <v>3286</v>
      </c>
      <c r="I22" s="60">
        <v>286</v>
      </c>
      <c r="J22" s="60">
        <v>286</v>
      </c>
      <c r="K22" s="61"/>
      <c r="L22" s="61"/>
      <c r="M22" s="62"/>
      <c r="N22" s="61"/>
      <c r="O22" s="35"/>
      <c r="Q22" s="54"/>
    </row>
    <row r="23" spans="1:22" s="11" customFormat="1" hidden="1">
      <c r="A23" s="24"/>
      <c r="B23" s="22"/>
      <c r="C23" s="22"/>
      <c r="D23" s="22"/>
      <c r="E23" s="6"/>
      <c r="F23" s="7"/>
      <c r="G23" s="8"/>
      <c r="H23" s="9"/>
      <c r="I23" s="9"/>
      <c r="J23" s="9"/>
      <c r="K23" s="8"/>
      <c r="L23" s="8"/>
      <c r="M23" s="8"/>
      <c r="N23" s="8"/>
      <c r="O23" s="23"/>
      <c r="P23" s="1"/>
      <c r="Q23" s="1"/>
      <c r="R23" s="1"/>
      <c r="S23" s="1"/>
      <c r="T23" s="1"/>
      <c r="U23" s="1"/>
      <c r="V23" s="1"/>
    </row>
    <row r="24" spans="1:22" s="21" customFormat="1">
      <c r="A24" s="8"/>
      <c r="B24" s="22"/>
      <c r="C24" s="22"/>
      <c r="D24" s="22"/>
      <c r="E24" s="6"/>
      <c r="F24" s="7"/>
      <c r="G24" s="8"/>
      <c r="H24" s="9"/>
      <c r="I24" s="9"/>
      <c r="J24" s="9"/>
      <c r="K24" s="8"/>
      <c r="L24" s="8"/>
      <c r="M24" s="8"/>
      <c r="N24" s="8"/>
      <c r="O24" s="26"/>
      <c r="P24" s="10"/>
      <c r="Q24" s="10"/>
      <c r="R24" s="10"/>
      <c r="S24" s="10"/>
      <c r="T24" s="10"/>
      <c r="U24" s="10"/>
      <c r="V24" s="10"/>
    </row>
    <row r="25" spans="1:22" s="12" customFormat="1">
      <c r="A25" s="8"/>
      <c r="B25" s="22"/>
      <c r="C25" s="22"/>
      <c r="D25" s="22"/>
      <c r="E25" s="6"/>
      <c r="F25" s="7"/>
      <c r="G25" s="8"/>
      <c r="H25" s="9"/>
      <c r="I25" s="9"/>
      <c r="J25" s="9"/>
      <c r="K25" s="8"/>
      <c r="L25" s="8"/>
      <c r="M25" s="8"/>
      <c r="N25" s="8"/>
      <c r="O25" s="26"/>
      <c r="P25" s="10"/>
      <c r="Q25" s="10"/>
      <c r="R25" s="10"/>
      <c r="S25" s="10"/>
      <c r="T25" s="10"/>
      <c r="U25" s="10"/>
      <c r="V25" s="10"/>
    </row>
    <row r="26" spans="1:22" s="3" customFormat="1">
      <c r="A26" s="8"/>
      <c r="B26" s="22"/>
      <c r="C26" s="22"/>
      <c r="D26" s="22"/>
      <c r="E26" s="6"/>
      <c r="F26" s="7"/>
      <c r="G26" s="8"/>
      <c r="H26" s="9"/>
      <c r="I26" s="9"/>
      <c r="J26" s="9"/>
      <c r="K26" s="8"/>
      <c r="L26" s="8"/>
      <c r="M26" s="8"/>
      <c r="N26" s="8"/>
      <c r="O26" s="6"/>
      <c r="P26" s="8"/>
      <c r="Q26" s="8"/>
      <c r="R26" s="8"/>
      <c r="S26" s="8"/>
      <c r="T26" s="8"/>
      <c r="U26" s="8"/>
      <c r="V26" s="8"/>
    </row>
    <row r="27" spans="1:22" s="11" customFormat="1">
      <c r="A27" s="8"/>
      <c r="B27" s="22"/>
      <c r="C27" s="22"/>
      <c r="D27" s="22"/>
      <c r="E27" s="6"/>
      <c r="F27" s="7"/>
      <c r="G27" s="8"/>
      <c r="H27" s="9"/>
      <c r="I27" s="9"/>
      <c r="J27" s="9"/>
      <c r="K27" s="8"/>
      <c r="L27" s="8"/>
      <c r="M27" s="8"/>
      <c r="N27" s="8"/>
      <c r="O27" s="6"/>
      <c r="P27" s="8"/>
      <c r="Q27" s="8"/>
      <c r="R27" s="8"/>
      <c r="S27" s="8"/>
      <c r="T27" s="8"/>
      <c r="U27" s="8"/>
      <c r="V27" s="8"/>
    </row>
    <row r="31" spans="1:22" s="22" customFormat="1">
      <c r="A31" s="8"/>
      <c r="E31" s="6"/>
      <c r="F31" s="7"/>
      <c r="G31" s="8"/>
      <c r="H31" s="9"/>
      <c r="I31" s="9"/>
      <c r="J31" s="9"/>
      <c r="K31" s="8"/>
      <c r="L31" s="8"/>
      <c r="M31" s="8"/>
      <c r="N31" s="8"/>
      <c r="O31" s="6"/>
      <c r="P31" s="8"/>
      <c r="Q31" s="8"/>
      <c r="R31" s="8"/>
      <c r="S31" s="8"/>
      <c r="T31" s="8"/>
      <c r="U31" s="8"/>
      <c r="V31" s="8"/>
    </row>
    <row r="32" spans="1:22" s="22" customFormat="1">
      <c r="A32" s="8"/>
      <c r="E32" s="6"/>
      <c r="F32" s="7"/>
      <c r="G32" s="8"/>
      <c r="H32" s="9"/>
      <c r="I32" s="9"/>
      <c r="J32" s="9"/>
      <c r="K32" s="8"/>
      <c r="L32" s="8"/>
      <c r="M32" s="8"/>
      <c r="N32" s="8"/>
      <c r="O32" s="6"/>
      <c r="P32" s="8"/>
      <c r="Q32" s="8"/>
      <c r="R32" s="8"/>
      <c r="S32" s="8"/>
      <c r="T32" s="8"/>
      <c r="U32" s="8"/>
      <c r="V32" s="8"/>
    </row>
  </sheetData>
  <mergeCells count="24">
    <mergeCell ref="C10:C11"/>
    <mergeCell ref="D10:D11"/>
    <mergeCell ref="A5:O5"/>
    <mergeCell ref="E9:E11"/>
    <mergeCell ref="F9:H9"/>
    <mergeCell ref="I9:I11"/>
    <mergeCell ref="A6:O6"/>
    <mergeCell ref="A7:O7"/>
    <mergeCell ref="A1:O1"/>
    <mergeCell ref="A2:B2"/>
    <mergeCell ref="A3:O3"/>
    <mergeCell ref="A8:O8"/>
    <mergeCell ref="O9:O11"/>
    <mergeCell ref="L9:L11"/>
    <mergeCell ref="K9:K11"/>
    <mergeCell ref="M9:M11"/>
    <mergeCell ref="N9:N11"/>
    <mergeCell ref="J9:J11"/>
    <mergeCell ref="F10:F11"/>
    <mergeCell ref="G10:H10"/>
    <mergeCell ref="A4:O4"/>
    <mergeCell ref="A9:A11"/>
    <mergeCell ref="B9:B11"/>
    <mergeCell ref="C9:D9"/>
  </mergeCells>
  <pageMargins left="0.5" right="0.5" top="0.5" bottom="0.5" header="0.118110236220472" footer="0.118110236220472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0" zoomScaleNormal="70" workbookViewId="0">
      <selection activeCell="A8" sqref="A8:O8"/>
    </sheetView>
  </sheetViews>
  <sheetFormatPr defaultColWidth="9.140625" defaultRowHeight="15.75"/>
  <cols>
    <col min="1" max="1" width="4.85546875" style="8" customWidth="1"/>
    <col min="2" max="2" width="35.5703125" style="22" customWidth="1"/>
    <col min="3" max="4" width="15.7109375" style="22" hidden="1" customWidth="1"/>
    <col min="5" max="5" width="11.5703125" style="6" hidden="1" customWidth="1"/>
    <col min="6" max="6" width="17.5703125" style="7" customWidth="1"/>
    <col min="7" max="7" width="11.5703125" style="8" customWidth="1"/>
    <col min="8" max="10" width="12.5703125" style="9" customWidth="1"/>
    <col min="11" max="11" width="11.5703125" style="8" customWidth="1"/>
    <col min="12" max="12" width="9.7109375" style="8" hidden="1" customWidth="1"/>
    <col min="13" max="13" width="11.5703125" style="8" customWidth="1"/>
    <col min="14" max="14" width="9.7109375" style="8" hidden="1" customWidth="1"/>
    <col min="15" max="15" width="14" style="6" customWidth="1"/>
    <col min="16" max="17" width="13.7109375" style="8" bestFit="1" customWidth="1"/>
    <col min="18" max="16384" width="9.140625" style="8"/>
  </cols>
  <sheetData>
    <row r="1" spans="1:20">
      <c r="A1" s="260" t="s">
        <v>348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20">
      <c r="A2" s="265" t="s">
        <v>212</v>
      </c>
      <c r="B2" s="265"/>
      <c r="C2" s="100"/>
      <c r="D2" s="105"/>
    </row>
    <row r="3" spans="1:20">
      <c r="A3" s="264" t="s">
        <v>379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20">
      <c r="A4" s="264" t="s">
        <v>340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20" hidden="1">
      <c r="A5" s="259" t="s">
        <v>476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1:20" hidden="1">
      <c r="A6" s="259" t="s">
        <v>477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20">
      <c r="A7" s="259" t="s">
        <v>478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20">
      <c r="A8" s="309" t="s">
        <v>481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</row>
    <row r="9" spans="1:20" ht="15.6" customHeight="1">
      <c r="A9" s="266" t="s">
        <v>0</v>
      </c>
      <c r="B9" s="266" t="s">
        <v>18</v>
      </c>
      <c r="C9" s="266" t="s">
        <v>342</v>
      </c>
      <c r="D9" s="266"/>
      <c r="E9" s="266" t="s">
        <v>29</v>
      </c>
      <c r="F9" s="267" t="s">
        <v>30</v>
      </c>
      <c r="G9" s="267"/>
      <c r="H9" s="267"/>
      <c r="I9" s="261" t="s">
        <v>332</v>
      </c>
      <c r="J9" s="261" t="s">
        <v>333</v>
      </c>
      <c r="K9" s="261" t="s">
        <v>17</v>
      </c>
      <c r="L9" s="261" t="s">
        <v>48</v>
      </c>
      <c r="M9" s="261" t="s">
        <v>49</v>
      </c>
      <c r="N9" s="261" t="s">
        <v>48</v>
      </c>
      <c r="O9" s="266" t="s">
        <v>160</v>
      </c>
    </row>
    <row r="10" spans="1:20">
      <c r="A10" s="266"/>
      <c r="B10" s="266"/>
      <c r="C10" s="266" t="s">
        <v>382</v>
      </c>
      <c r="D10" s="266" t="s">
        <v>381</v>
      </c>
      <c r="E10" s="266"/>
      <c r="F10" s="266" t="s">
        <v>31</v>
      </c>
      <c r="G10" s="267" t="s">
        <v>15</v>
      </c>
      <c r="H10" s="267"/>
      <c r="I10" s="262"/>
      <c r="J10" s="262"/>
      <c r="K10" s="262"/>
      <c r="L10" s="262"/>
      <c r="M10" s="262"/>
      <c r="N10" s="262"/>
      <c r="O10" s="266"/>
    </row>
    <row r="11" spans="1:20" ht="47.25">
      <c r="A11" s="266"/>
      <c r="B11" s="266"/>
      <c r="C11" s="266"/>
      <c r="D11" s="266"/>
      <c r="E11" s="266"/>
      <c r="F11" s="266"/>
      <c r="G11" s="27" t="s">
        <v>19</v>
      </c>
      <c r="H11" s="28" t="s">
        <v>47</v>
      </c>
      <c r="I11" s="263"/>
      <c r="J11" s="263"/>
      <c r="K11" s="263"/>
      <c r="L11" s="263"/>
      <c r="M11" s="263"/>
      <c r="N11" s="263"/>
      <c r="O11" s="266"/>
    </row>
    <row r="12" spans="1:20" s="15" customFormat="1">
      <c r="A12" s="27"/>
      <c r="B12" s="28" t="s">
        <v>22</v>
      </c>
      <c r="C12" s="28"/>
      <c r="D12" s="106"/>
      <c r="E12" s="28"/>
      <c r="F12" s="28"/>
      <c r="G12" s="29">
        <f>SUM(G14:G14)</f>
        <v>227000</v>
      </c>
      <c r="H12" s="29">
        <f t="shared" ref="H12:N12" si="0">SUM(H14:H14)</f>
        <v>227000</v>
      </c>
      <c r="I12" s="29">
        <f t="shared" si="0"/>
        <v>32187</v>
      </c>
      <c r="J12" s="29">
        <f t="shared" si="0"/>
        <v>23343</v>
      </c>
      <c r="K12" s="29">
        <f t="shared" si="0"/>
        <v>6335</v>
      </c>
      <c r="L12" s="29">
        <f t="shared" si="0"/>
        <v>6335</v>
      </c>
      <c r="M12" s="29">
        <f t="shared" si="0"/>
        <v>0</v>
      </c>
      <c r="N12" s="29">
        <f t="shared" si="0"/>
        <v>0</v>
      </c>
      <c r="O12" s="29"/>
      <c r="P12" s="14"/>
      <c r="Q12" s="14"/>
      <c r="R12" s="14"/>
      <c r="S12" s="14"/>
      <c r="T12" s="14"/>
    </row>
    <row r="13" spans="1:20" s="17" customFormat="1">
      <c r="A13" s="27"/>
      <c r="B13" s="67" t="s">
        <v>136</v>
      </c>
      <c r="C13" s="67"/>
      <c r="D13" s="67"/>
      <c r="E13" s="28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14"/>
      <c r="Q13" s="14"/>
      <c r="R13" s="14"/>
      <c r="S13" s="14"/>
      <c r="T13" s="14"/>
    </row>
    <row r="14" spans="1:20" s="17" customFormat="1" ht="63">
      <c r="A14" s="30">
        <v>1</v>
      </c>
      <c r="B14" s="31" t="s">
        <v>210</v>
      </c>
      <c r="C14" s="233" t="s">
        <v>456</v>
      </c>
      <c r="D14" s="233" t="s">
        <v>457</v>
      </c>
      <c r="E14" s="32">
        <v>7473656</v>
      </c>
      <c r="F14" s="32" t="s">
        <v>211</v>
      </c>
      <c r="G14" s="73">
        <v>227000</v>
      </c>
      <c r="H14" s="73">
        <f>G14</f>
        <v>227000</v>
      </c>
      <c r="I14" s="73">
        <v>32187</v>
      </c>
      <c r="J14" s="73">
        <v>23343</v>
      </c>
      <c r="K14" s="73">
        <v>6335</v>
      </c>
      <c r="L14" s="34">
        <v>6335</v>
      </c>
      <c r="M14" s="34">
        <v>0</v>
      </c>
      <c r="N14" s="34">
        <v>0</v>
      </c>
      <c r="O14" s="40" t="s">
        <v>328</v>
      </c>
    </row>
    <row r="15" spans="1:20" s="3" customFormat="1">
      <c r="A15" s="44"/>
      <c r="B15" s="45"/>
      <c r="C15" s="45"/>
      <c r="D15" s="45"/>
      <c r="E15" s="46"/>
      <c r="F15" s="47"/>
      <c r="G15" s="44"/>
      <c r="H15" s="48"/>
      <c r="I15" s="48"/>
      <c r="J15" s="48"/>
      <c r="K15" s="44"/>
      <c r="L15" s="44"/>
      <c r="M15" s="44"/>
      <c r="N15" s="44"/>
      <c r="O15" s="28"/>
    </row>
    <row r="16" spans="1:20" s="11" customFormat="1">
      <c r="A16" s="24"/>
      <c r="B16" s="22"/>
      <c r="C16" s="22"/>
      <c r="D16" s="22"/>
      <c r="E16" s="6"/>
      <c r="F16" s="7"/>
      <c r="G16" s="8"/>
      <c r="H16" s="9"/>
      <c r="I16" s="9"/>
      <c r="J16" s="9"/>
      <c r="K16" s="8"/>
      <c r="L16" s="8"/>
      <c r="M16" s="8"/>
      <c r="N16" s="8"/>
      <c r="O16" s="23"/>
      <c r="P16" s="1"/>
      <c r="Q16" s="1"/>
      <c r="R16" s="1"/>
      <c r="S16" s="1"/>
      <c r="T16" s="1"/>
    </row>
    <row r="17" spans="1:20" s="21" customFormat="1">
      <c r="A17" s="8"/>
      <c r="B17" s="22"/>
      <c r="C17" s="22"/>
      <c r="D17" s="22"/>
      <c r="E17" s="6"/>
      <c r="F17" s="7"/>
      <c r="G17" s="8"/>
      <c r="H17" s="9"/>
      <c r="I17" s="9"/>
      <c r="J17" s="9"/>
      <c r="K17" s="8"/>
      <c r="L17" s="8"/>
      <c r="M17" s="8"/>
      <c r="N17" s="8"/>
      <c r="O17" s="26"/>
      <c r="P17" s="10"/>
      <c r="Q17" s="10"/>
      <c r="R17" s="10"/>
      <c r="S17" s="10"/>
      <c r="T17" s="10"/>
    </row>
    <row r="18" spans="1:20" s="12" customFormat="1">
      <c r="A18" s="8"/>
      <c r="B18" s="22"/>
      <c r="C18" s="22"/>
      <c r="D18" s="22"/>
      <c r="E18" s="6"/>
      <c r="F18" s="7"/>
      <c r="G18" s="8"/>
      <c r="H18" s="9"/>
      <c r="I18" s="9"/>
      <c r="J18" s="9"/>
      <c r="K18" s="8"/>
      <c r="L18" s="8"/>
      <c r="M18" s="8"/>
      <c r="N18" s="8"/>
      <c r="O18" s="26"/>
      <c r="P18" s="10"/>
      <c r="Q18" s="10"/>
      <c r="R18" s="10"/>
      <c r="S18" s="10"/>
      <c r="T18" s="10"/>
    </row>
    <row r="19" spans="1:20" s="3" customFormat="1">
      <c r="A19" s="8"/>
      <c r="B19" s="22"/>
      <c r="C19" s="22"/>
      <c r="D19" s="22"/>
      <c r="E19" s="6"/>
      <c r="F19" s="7"/>
      <c r="G19" s="8"/>
      <c r="H19" s="9"/>
      <c r="I19" s="9"/>
      <c r="J19" s="9"/>
      <c r="K19" s="8"/>
      <c r="L19" s="8"/>
      <c r="M19" s="8"/>
      <c r="N19" s="8"/>
      <c r="O19" s="6"/>
      <c r="P19" s="8"/>
      <c r="Q19" s="8"/>
      <c r="R19" s="8"/>
      <c r="S19" s="8"/>
      <c r="T19" s="8"/>
    </row>
    <row r="20" spans="1:20" s="11" customFormat="1">
      <c r="A20" s="8"/>
      <c r="B20" s="22"/>
      <c r="C20" s="22"/>
      <c r="D20" s="22"/>
      <c r="E20" s="6"/>
      <c r="F20" s="7"/>
      <c r="G20" s="8"/>
      <c r="H20" s="9"/>
      <c r="I20" s="9"/>
      <c r="J20" s="9"/>
      <c r="K20" s="8"/>
      <c r="L20" s="8"/>
      <c r="M20" s="8"/>
      <c r="N20" s="8"/>
      <c r="O20" s="6"/>
      <c r="P20" s="8"/>
      <c r="Q20" s="8"/>
      <c r="R20" s="8"/>
      <c r="S20" s="8"/>
      <c r="T20" s="8"/>
    </row>
    <row r="24" spans="1:20" s="22" customFormat="1">
      <c r="A24" s="8"/>
      <c r="E24" s="6"/>
      <c r="F24" s="7"/>
      <c r="G24" s="8"/>
      <c r="H24" s="9"/>
      <c r="I24" s="9"/>
      <c r="J24" s="9"/>
      <c r="K24" s="8"/>
      <c r="L24" s="8"/>
      <c r="M24" s="8"/>
      <c r="N24" s="8"/>
      <c r="O24" s="6"/>
      <c r="P24" s="8"/>
      <c r="Q24" s="8"/>
      <c r="R24" s="8"/>
      <c r="S24" s="8"/>
      <c r="T24" s="8"/>
    </row>
    <row r="25" spans="1:20" s="22" customFormat="1">
      <c r="A25" s="8"/>
      <c r="E25" s="6"/>
      <c r="F25" s="7"/>
      <c r="G25" s="8"/>
      <c r="H25" s="9"/>
      <c r="I25" s="9"/>
      <c r="J25" s="9"/>
      <c r="K25" s="8"/>
      <c r="L25" s="8"/>
      <c r="M25" s="8"/>
      <c r="N25" s="8"/>
      <c r="O25" s="6"/>
      <c r="P25" s="8"/>
      <c r="Q25" s="8"/>
      <c r="R25" s="8"/>
      <c r="S25" s="8"/>
      <c r="T25" s="8"/>
    </row>
  </sheetData>
  <mergeCells count="24">
    <mergeCell ref="A6:O6"/>
    <mergeCell ref="C9:D9"/>
    <mergeCell ref="C10:C11"/>
    <mergeCell ref="D10:D11"/>
    <mergeCell ref="J9:J11"/>
    <mergeCell ref="F10:F11"/>
    <mergeCell ref="G10:H10"/>
    <mergeCell ref="A7:O7"/>
    <mergeCell ref="A5:O5"/>
    <mergeCell ref="A1:O1"/>
    <mergeCell ref="K9:K11"/>
    <mergeCell ref="L9:L11"/>
    <mergeCell ref="M9:M11"/>
    <mergeCell ref="N9:N11"/>
    <mergeCell ref="A4:O4"/>
    <mergeCell ref="A2:B2"/>
    <mergeCell ref="A3:O3"/>
    <mergeCell ref="A8:O8"/>
    <mergeCell ref="A9:A11"/>
    <mergeCell ref="B9:B11"/>
    <mergeCell ref="E9:E11"/>
    <mergeCell ref="F9:H9"/>
    <mergeCell ref="O9:O11"/>
    <mergeCell ref="I9:I11"/>
  </mergeCells>
  <pageMargins left="0.5" right="0.5" top="0.5" bottom="0.5" header="0.118110236220472" footer="0.118110236220472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zoomScale="70" zoomScaleNormal="70" workbookViewId="0">
      <pane xSplit="2" ySplit="11" topLeftCell="C12" activePane="bottomRight" state="frozen"/>
      <selection activeCell="B14" sqref="B14"/>
      <selection pane="topRight" activeCell="B14" sqref="B14"/>
      <selection pane="bottomLeft" activeCell="B14" sqref="B14"/>
      <selection pane="bottomRight" activeCell="A8" sqref="A8:O8"/>
    </sheetView>
  </sheetViews>
  <sheetFormatPr defaultColWidth="9.140625" defaultRowHeight="15.75"/>
  <cols>
    <col min="1" max="1" width="4.85546875" style="139" customWidth="1"/>
    <col min="2" max="2" width="35.5703125" style="165" customWidth="1"/>
    <col min="3" max="4" width="15.7109375" style="165" hidden="1" customWidth="1"/>
    <col min="5" max="5" width="11.5703125" style="141" hidden="1" customWidth="1"/>
    <col min="6" max="6" width="17.5703125" style="142" customWidth="1"/>
    <col min="7" max="7" width="11.5703125" style="139" customWidth="1"/>
    <col min="8" max="10" width="12.5703125" style="108" customWidth="1"/>
    <col min="11" max="11" width="11.5703125" style="139" customWidth="1"/>
    <col min="12" max="12" width="10.5703125" style="139" hidden="1" customWidth="1"/>
    <col min="13" max="13" width="11.5703125" style="139" customWidth="1"/>
    <col min="14" max="14" width="10.5703125" style="139" hidden="1" customWidth="1"/>
    <col min="15" max="15" width="15.5703125" style="141" customWidth="1"/>
    <col min="16" max="17" width="13" style="139" bestFit="1" customWidth="1"/>
    <col min="18" max="18" width="13.7109375" style="139" bestFit="1" customWidth="1"/>
    <col min="19" max="16384" width="9.140625" style="139"/>
  </cols>
  <sheetData>
    <row r="1" spans="1:21">
      <c r="A1" s="270" t="s">
        <v>349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21">
      <c r="A2" s="277" t="s">
        <v>16</v>
      </c>
      <c r="B2" s="277"/>
      <c r="C2" s="140"/>
      <c r="D2" s="140"/>
    </row>
    <row r="3" spans="1:21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1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21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21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1">
      <c r="A7" s="268" t="s">
        <v>478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21">
      <c r="A8" s="310" t="s">
        <v>481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</row>
    <row r="9" spans="1:21" ht="15.6" customHeight="1">
      <c r="A9" s="269" t="s">
        <v>0</v>
      </c>
      <c r="B9" s="269" t="s">
        <v>18</v>
      </c>
      <c r="C9" s="269" t="s">
        <v>342</v>
      </c>
      <c r="D9" s="269"/>
      <c r="E9" s="269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71" t="s">
        <v>17</v>
      </c>
      <c r="L9" s="272" t="s">
        <v>48</v>
      </c>
      <c r="M9" s="272" t="s">
        <v>49</v>
      </c>
      <c r="N9" s="272" t="s">
        <v>48</v>
      </c>
      <c r="O9" s="269" t="s">
        <v>160</v>
      </c>
    </row>
    <row r="10" spans="1:21">
      <c r="A10" s="269"/>
      <c r="B10" s="269"/>
      <c r="C10" s="269" t="s">
        <v>382</v>
      </c>
      <c r="D10" s="269" t="s">
        <v>381</v>
      </c>
      <c r="E10" s="269"/>
      <c r="F10" s="269" t="s">
        <v>31</v>
      </c>
      <c r="G10" s="276" t="s">
        <v>15</v>
      </c>
      <c r="H10" s="276"/>
      <c r="I10" s="273"/>
      <c r="J10" s="273"/>
      <c r="K10" s="271"/>
      <c r="L10" s="273"/>
      <c r="M10" s="273"/>
      <c r="N10" s="273"/>
      <c r="O10" s="269"/>
    </row>
    <row r="11" spans="1:21" ht="47.25">
      <c r="A11" s="269"/>
      <c r="B11" s="269"/>
      <c r="C11" s="269"/>
      <c r="D11" s="269"/>
      <c r="E11" s="269"/>
      <c r="F11" s="269"/>
      <c r="G11" s="113" t="s">
        <v>19</v>
      </c>
      <c r="H11" s="114" t="s">
        <v>47</v>
      </c>
      <c r="I11" s="274"/>
      <c r="J11" s="274"/>
      <c r="K11" s="271"/>
      <c r="L11" s="274"/>
      <c r="M11" s="274"/>
      <c r="N11" s="274"/>
      <c r="O11" s="269"/>
    </row>
    <row r="12" spans="1:21" s="117" customFormat="1">
      <c r="A12" s="113"/>
      <c r="B12" s="114" t="s">
        <v>22</v>
      </c>
      <c r="C12" s="114"/>
      <c r="D12" s="114"/>
      <c r="E12" s="114"/>
      <c r="F12" s="114"/>
      <c r="G12" s="29">
        <f t="shared" ref="G12:L12" si="0">SUM(G13:G25)</f>
        <v>72369</v>
      </c>
      <c r="H12" s="29">
        <f t="shared" si="0"/>
        <v>58669</v>
      </c>
      <c r="I12" s="29">
        <f t="shared" si="0"/>
        <v>11111</v>
      </c>
      <c r="J12" s="29">
        <f t="shared" si="0"/>
        <v>5698</v>
      </c>
      <c r="K12" s="29">
        <f t="shared" si="0"/>
        <v>5413</v>
      </c>
      <c r="L12" s="29">
        <f t="shared" si="0"/>
        <v>4263</v>
      </c>
      <c r="M12" s="29"/>
      <c r="N12" s="29"/>
      <c r="O12" s="29"/>
      <c r="P12" s="116"/>
      <c r="Q12" s="13"/>
      <c r="R12" s="116"/>
      <c r="S12" s="116"/>
      <c r="T12" s="116"/>
      <c r="U12" s="116"/>
    </row>
    <row r="13" spans="1:21" s="123" customFormat="1" ht="60">
      <c r="A13" s="118">
        <v>1</v>
      </c>
      <c r="B13" s="119" t="s">
        <v>32</v>
      </c>
      <c r="C13" s="177" t="s">
        <v>392</v>
      </c>
      <c r="D13" s="177" t="s">
        <v>378</v>
      </c>
      <c r="E13" s="104">
        <v>8014251</v>
      </c>
      <c r="F13" s="104" t="s">
        <v>33</v>
      </c>
      <c r="G13" s="33">
        <v>6400</v>
      </c>
      <c r="H13" s="34">
        <v>2400</v>
      </c>
      <c r="I13" s="34">
        <v>700</v>
      </c>
      <c r="J13" s="34"/>
      <c r="K13" s="34">
        <v>700</v>
      </c>
      <c r="L13" s="34">
        <v>700</v>
      </c>
      <c r="M13" s="34"/>
      <c r="N13" s="34"/>
      <c r="O13" s="35" t="s">
        <v>34</v>
      </c>
    </row>
    <row r="14" spans="1:21" s="123" customFormat="1" ht="60">
      <c r="A14" s="118">
        <v>2</v>
      </c>
      <c r="B14" s="119" t="s">
        <v>35</v>
      </c>
      <c r="C14" s="177" t="s">
        <v>392</v>
      </c>
      <c r="D14" s="177" t="s">
        <v>378</v>
      </c>
      <c r="E14" s="104">
        <v>8014252</v>
      </c>
      <c r="F14" s="104" t="s">
        <v>36</v>
      </c>
      <c r="G14" s="33">
        <v>3700</v>
      </c>
      <c r="H14" s="34">
        <v>1000</v>
      </c>
      <c r="I14" s="34">
        <v>300</v>
      </c>
      <c r="J14" s="34"/>
      <c r="K14" s="34">
        <v>300</v>
      </c>
      <c r="L14" s="34">
        <v>300</v>
      </c>
      <c r="M14" s="34"/>
      <c r="N14" s="34"/>
      <c r="O14" s="35" t="s">
        <v>34</v>
      </c>
      <c r="P14" s="124"/>
      <c r="Q14" s="124"/>
    </row>
    <row r="15" spans="1:21" s="123" customFormat="1" ht="60">
      <c r="A15" s="118">
        <v>3</v>
      </c>
      <c r="B15" s="119" t="s">
        <v>37</v>
      </c>
      <c r="C15" s="177" t="s">
        <v>392</v>
      </c>
      <c r="D15" s="177" t="s">
        <v>378</v>
      </c>
      <c r="E15" s="104">
        <v>8046255</v>
      </c>
      <c r="F15" s="104" t="s">
        <v>38</v>
      </c>
      <c r="G15" s="33">
        <v>9600</v>
      </c>
      <c r="H15" s="34">
        <v>5600</v>
      </c>
      <c r="I15" s="34">
        <v>1751</v>
      </c>
      <c r="J15" s="34"/>
      <c r="K15" s="34">
        <v>1751</v>
      </c>
      <c r="L15" s="34">
        <v>600</v>
      </c>
      <c r="M15" s="34"/>
      <c r="N15" s="34"/>
      <c r="O15" s="35" t="s">
        <v>34</v>
      </c>
    </row>
    <row r="16" spans="1:21" s="123" customFormat="1" ht="60">
      <c r="A16" s="118">
        <v>4</v>
      </c>
      <c r="B16" s="125" t="s">
        <v>20</v>
      </c>
      <c r="C16" s="177" t="s">
        <v>392</v>
      </c>
      <c r="D16" s="179"/>
      <c r="E16" s="104">
        <v>7945317</v>
      </c>
      <c r="F16" s="126" t="s">
        <v>39</v>
      </c>
      <c r="G16" s="38">
        <v>24511</v>
      </c>
      <c r="H16" s="39">
        <f>G16</f>
        <v>24511</v>
      </c>
      <c r="I16" s="39">
        <v>1982</v>
      </c>
      <c r="J16" s="39">
        <v>1300</v>
      </c>
      <c r="K16" s="38">
        <v>682</v>
      </c>
      <c r="L16" s="38">
        <v>682</v>
      </c>
      <c r="M16" s="38"/>
      <c r="N16" s="38"/>
      <c r="O16" s="35" t="s">
        <v>307</v>
      </c>
      <c r="P16" s="124"/>
    </row>
    <row r="17" spans="1:21" s="123" customFormat="1" ht="60">
      <c r="A17" s="118">
        <v>5</v>
      </c>
      <c r="B17" s="119" t="s">
        <v>21</v>
      </c>
      <c r="C17" s="177" t="s">
        <v>392</v>
      </c>
      <c r="D17" s="177" t="s">
        <v>378</v>
      </c>
      <c r="E17" s="104">
        <v>7936203</v>
      </c>
      <c r="F17" s="104" t="s">
        <v>40</v>
      </c>
      <c r="G17" s="33">
        <v>9600</v>
      </c>
      <c r="H17" s="39">
        <v>6600</v>
      </c>
      <c r="I17" s="39">
        <v>650</v>
      </c>
      <c r="J17" s="39"/>
      <c r="K17" s="40">
        <v>650</v>
      </c>
      <c r="L17" s="40">
        <v>650</v>
      </c>
      <c r="M17" s="40"/>
      <c r="N17" s="40"/>
      <c r="O17" s="35" t="s">
        <v>34</v>
      </c>
      <c r="P17" s="151"/>
      <c r="Q17" s="124"/>
      <c r="R17" s="18"/>
    </row>
    <row r="18" spans="1:21" s="123" customFormat="1" ht="60">
      <c r="A18" s="118">
        <v>6</v>
      </c>
      <c r="B18" s="119" t="s">
        <v>397</v>
      </c>
      <c r="C18" s="177" t="s">
        <v>392</v>
      </c>
      <c r="D18" s="179"/>
      <c r="E18" s="104">
        <v>7956945</v>
      </c>
      <c r="F18" s="104" t="s">
        <v>41</v>
      </c>
      <c r="G18" s="33">
        <v>12000</v>
      </c>
      <c r="H18" s="39">
        <f>G18</f>
        <v>12000</v>
      </c>
      <c r="I18" s="39">
        <v>495</v>
      </c>
      <c r="J18" s="39"/>
      <c r="K18" s="40">
        <v>495</v>
      </c>
      <c r="L18" s="40">
        <v>825</v>
      </c>
      <c r="M18" s="40"/>
      <c r="N18" s="40"/>
      <c r="O18" s="35" t="s">
        <v>325</v>
      </c>
      <c r="P18" s="152"/>
      <c r="Q18" s="153"/>
      <c r="R18" s="153"/>
      <c r="S18" s="153"/>
      <c r="T18" s="153"/>
      <c r="U18" s="153"/>
    </row>
    <row r="19" spans="1:21" s="154" customFormat="1">
      <c r="A19" s="118">
        <v>7</v>
      </c>
      <c r="B19" s="119" t="s">
        <v>42</v>
      </c>
      <c r="C19" s="119"/>
      <c r="D19" s="119"/>
      <c r="E19" s="104"/>
      <c r="F19" s="167"/>
      <c r="G19" s="40">
        <v>2500</v>
      </c>
      <c r="H19" s="40">
        <v>2500</v>
      </c>
      <c r="I19" s="40">
        <v>1746</v>
      </c>
      <c r="J19" s="40">
        <v>1671</v>
      </c>
      <c r="K19" s="40"/>
      <c r="L19" s="40"/>
      <c r="M19" s="40"/>
      <c r="N19" s="40"/>
      <c r="O19" s="168"/>
    </row>
    <row r="20" spans="1:21" s="154" customFormat="1" ht="60">
      <c r="A20" s="169"/>
      <c r="B20" s="170" t="s">
        <v>329</v>
      </c>
      <c r="C20" s="178" t="s">
        <v>393</v>
      </c>
      <c r="D20" s="177" t="s">
        <v>378</v>
      </c>
      <c r="E20" s="171"/>
      <c r="F20" s="172"/>
      <c r="G20" s="42"/>
      <c r="H20" s="173"/>
      <c r="I20" s="173"/>
      <c r="J20" s="173"/>
      <c r="K20" s="174">
        <v>14</v>
      </c>
      <c r="L20" s="174">
        <v>101</v>
      </c>
      <c r="M20" s="174"/>
      <c r="N20" s="174"/>
      <c r="O20" s="35" t="s">
        <v>34</v>
      </c>
    </row>
    <row r="21" spans="1:21" s="154" customFormat="1" ht="60">
      <c r="A21" s="169"/>
      <c r="B21" s="170" t="s">
        <v>330</v>
      </c>
      <c r="C21" s="178" t="s">
        <v>394</v>
      </c>
      <c r="D21" s="177" t="s">
        <v>378</v>
      </c>
      <c r="E21" s="171"/>
      <c r="F21" s="172"/>
      <c r="G21" s="42"/>
      <c r="H21" s="173"/>
      <c r="I21" s="173"/>
      <c r="J21" s="173"/>
      <c r="K21" s="174">
        <v>61</v>
      </c>
      <c r="L21" s="174">
        <v>130</v>
      </c>
      <c r="M21" s="174"/>
      <c r="N21" s="174"/>
      <c r="O21" s="35" t="s">
        <v>34</v>
      </c>
    </row>
    <row r="22" spans="1:21" s="158" customFormat="1">
      <c r="A22" s="118">
        <v>8</v>
      </c>
      <c r="B22" s="119" t="s">
        <v>43</v>
      </c>
      <c r="C22" s="119"/>
      <c r="D22" s="119"/>
      <c r="E22" s="104"/>
      <c r="F22" s="167"/>
      <c r="G22" s="40">
        <v>4058</v>
      </c>
      <c r="H22" s="40">
        <v>4058</v>
      </c>
      <c r="I22" s="40">
        <v>2387</v>
      </c>
      <c r="J22" s="40">
        <v>2127</v>
      </c>
      <c r="K22" s="40"/>
      <c r="L22" s="40"/>
      <c r="M22" s="40"/>
      <c r="N22" s="40"/>
      <c r="O22" s="35"/>
      <c r="P22" s="123"/>
      <c r="Q22" s="123"/>
      <c r="R22" s="123"/>
      <c r="S22" s="123"/>
      <c r="T22" s="123"/>
      <c r="U22" s="123"/>
    </row>
    <row r="23" spans="1:21" s="154" customFormat="1" ht="60">
      <c r="A23" s="169"/>
      <c r="B23" s="170" t="s">
        <v>44</v>
      </c>
      <c r="C23" s="178" t="s">
        <v>394</v>
      </c>
      <c r="D23" s="177" t="s">
        <v>378</v>
      </c>
      <c r="E23" s="171"/>
      <c r="F23" s="172"/>
      <c r="G23" s="42"/>
      <c r="H23" s="173"/>
      <c r="I23" s="173"/>
      <c r="J23" s="173"/>
      <c r="K23" s="174">
        <v>58</v>
      </c>
      <c r="L23" s="174">
        <v>72</v>
      </c>
      <c r="M23" s="174"/>
      <c r="N23" s="174"/>
      <c r="O23" s="35" t="s">
        <v>34</v>
      </c>
      <c r="P23" s="175"/>
      <c r="Q23" s="175"/>
      <c r="R23" s="175"/>
      <c r="S23" s="175"/>
      <c r="T23" s="175"/>
      <c r="U23" s="175"/>
    </row>
    <row r="24" spans="1:21" s="154" customFormat="1" ht="60">
      <c r="A24" s="169"/>
      <c r="B24" s="170" t="s">
        <v>45</v>
      </c>
      <c r="C24" s="178" t="s">
        <v>395</v>
      </c>
      <c r="D24" s="177" t="s">
        <v>378</v>
      </c>
      <c r="E24" s="171"/>
      <c r="F24" s="172"/>
      <c r="G24" s="42"/>
      <c r="H24" s="173"/>
      <c r="I24" s="173"/>
      <c r="J24" s="173"/>
      <c r="K24" s="174">
        <v>202</v>
      </c>
      <c r="L24" s="174">
        <v>203</v>
      </c>
      <c r="M24" s="174"/>
      <c r="N24" s="174"/>
      <c r="O24" s="35" t="s">
        <v>34</v>
      </c>
      <c r="P24" s="175"/>
      <c r="Q24" s="175"/>
      <c r="R24" s="175"/>
      <c r="S24" s="175"/>
      <c r="T24" s="175"/>
      <c r="U24" s="175"/>
    </row>
    <row r="25" spans="1:21" s="153" customFormat="1" ht="47.25">
      <c r="A25" s="118">
        <v>9</v>
      </c>
      <c r="B25" s="125" t="s">
        <v>46</v>
      </c>
      <c r="C25" s="40" t="s">
        <v>396</v>
      </c>
      <c r="D25" s="216" t="s">
        <v>414</v>
      </c>
      <c r="E25" s="104"/>
      <c r="F25" s="118"/>
      <c r="G25" s="40"/>
      <c r="H25" s="168"/>
      <c r="I25" s="40">
        <v>1100</v>
      </c>
      <c r="J25" s="168">
        <v>600</v>
      </c>
      <c r="K25" s="40">
        <v>500</v>
      </c>
      <c r="L25" s="40"/>
      <c r="M25" s="40"/>
      <c r="N25" s="40"/>
      <c r="O25" s="35"/>
    </row>
    <row r="26" spans="1:21" s="158" customFormat="1">
      <c r="A26" s="159"/>
      <c r="B26" s="160"/>
      <c r="C26" s="160"/>
      <c r="D26" s="160"/>
      <c r="E26" s="161"/>
      <c r="F26" s="162"/>
      <c r="G26" s="159"/>
      <c r="H26" s="128"/>
      <c r="I26" s="128"/>
      <c r="J26" s="128"/>
      <c r="K26" s="159"/>
      <c r="L26" s="159"/>
      <c r="M26" s="159"/>
      <c r="N26" s="159"/>
      <c r="O26" s="114"/>
    </row>
  </sheetData>
  <mergeCells count="24">
    <mergeCell ref="A6:O6"/>
    <mergeCell ref="A9:A11"/>
    <mergeCell ref="I9:I11"/>
    <mergeCell ref="J9:J11"/>
    <mergeCell ref="C9:D9"/>
    <mergeCell ref="C10:C11"/>
    <mergeCell ref="D10:D11"/>
    <mergeCell ref="A7:O7"/>
    <mergeCell ref="A5:O5"/>
    <mergeCell ref="B9:B11"/>
    <mergeCell ref="E9:E11"/>
    <mergeCell ref="F10:F11"/>
    <mergeCell ref="A1:O1"/>
    <mergeCell ref="K9:K11"/>
    <mergeCell ref="L9:L11"/>
    <mergeCell ref="M9:M11"/>
    <mergeCell ref="N9:N11"/>
    <mergeCell ref="A4:O4"/>
    <mergeCell ref="G10:H10"/>
    <mergeCell ref="F9:H9"/>
    <mergeCell ref="O9:O11"/>
    <mergeCell ref="A2:B2"/>
    <mergeCell ref="A3:O3"/>
    <mergeCell ref="A8:O8"/>
  </mergeCells>
  <pageMargins left="0.5" right="0.5" top="0.5" bottom="0.5" header="0.118110236220472" footer="0.118110236220472"/>
  <pageSetup paperSize="9" scale="9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zoomScale="70" zoomScaleNormal="70" workbookViewId="0">
      <pane xSplit="5" ySplit="11" topLeftCell="F12" activePane="bottomRight" state="frozen"/>
      <selection activeCell="B14" sqref="B14"/>
      <selection pane="topRight" activeCell="B14" sqref="B14"/>
      <selection pane="bottomLeft" activeCell="B14" sqref="B14"/>
      <selection pane="bottomRight" activeCell="A8" sqref="A8:O8"/>
    </sheetView>
  </sheetViews>
  <sheetFormatPr defaultColWidth="9.140625" defaultRowHeight="15.75"/>
  <cols>
    <col min="1" max="1" width="4.85546875" style="85" customWidth="1"/>
    <col min="2" max="2" width="35.5703125" style="54" customWidth="1"/>
    <col min="3" max="4" width="15.7109375" style="54" hidden="1" customWidth="1"/>
    <col min="5" max="5" width="11.5703125" style="25" hidden="1" customWidth="1"/>
    <col min="6" max="6" width="17.5703125" style="85" customWidth="1"/>
    <col min="7" max="7" width="11.5703125" style="17" customWidth="1"/>
    <col min="8" max="10" width="12.5703125" style="17" customWidth="1"/>
    <col min="11" max="11" width="11.5703125" style="17" customWidth="1"/>
    <col min="12" max="12" width="10.5703125" style="17" hidden="1" customWidth="1"/>
    <col min="13" max="13" width="11.5703125" style="17" customWidth="1"/>
    <col min="14" max="14" width="10.5703125" style="17" hidden="1" customWidth="1"/>
    <col min="15" max="15" width="14" style="25" customWidth="1"/>
    <col min="16" max="16384" width="9.140625" style="17"/>
  </cols>
  <sheetData>
    <row r="1" spans="1:18">
      <c r="A1" s="256" t="s">
        <v>350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81"/>
    </row>
    <row r="2" spans="1:18">
      <c r="A2" s="279" t="s">
        <v>50</v>
      </c>
      <c r="B2" s="279"/>
      <c r="C2" s="101"/>
      <c r="D2" s="107"/>
    </row>
    <row r="3" spans="1:18">
      <c r="A3" s="264" t="s">
        <v>379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8">
      <c r="A4" s="264" t="s">
        <v>340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8" hidden="1">
      <c r="A5" s="259" t="s">
        <v>476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1:18" hidden="1">
      <c r="A6" s="259" t="s">
        <v>477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18">
      <c r="A7" s="259" t="s">
        <v>480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8">
      <c r="A8" s="312" t="s">
        <v>481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</row>
    <row r="9" spans="1:18" ht="15.6" customHeight="1">
      <c r="A9" s="266" t="s">
        <v>0</v>
      </c>
      <c r="B9" s="266" t="s">
        <v>18</v>
      </c>
      <c r="C9" s="266" t="s">
        <v>342</v>
      </c>
      <c r="D9" s="266"/>
      <c r="E9" s="266" t="s">
        <v>29</v>
      </c>
      <c r="F9" s="267" t="s">
        <v>30</v>
      </c>
      <c r="G9" s="267"/>
      <c r="H9" s="267"/>
      <c r="I9" s="261" t="s">
        <v>332</v>
      </c>
      <c r="J9" s="261" t="s">
        <v>333</v>
      </c>
      <c r="K9" s="261" t="s">
        <v>17</v>
      </c>
      <c r="L9" s="261" t="s">
        <v>48</v>
      </c>
      <c r="M9" s="261" t="s">
        <v>49</v>
      </c>
      <c r="N9" s="261" t="s">
        <v>48</v>
      </c>
      <c r="O9" s="280" t="s">
        <v>160</v>
      </c>
    </row>
    <row r="10" spans="1:18">
      <c r="A10" s="266"/>
      <c r="B10" s="266"/>
      <c r="C10" s="266" t="s">
        <v>382</v>
      </c>
      <c r="D10" s="266" t="s">
        <v>381</v>
      </c>
      <c r="E10" s="266"/>
      <c r="F10" s="266" t="s">
        <v>31</v>
      </c>
      <c r="G10" s="267" t="s">
        <v>15</v>
      </c>
      <c r="H10" s="267"/>
      <c r="I10" s="262"/>
      <c r="J10" s="262"/>
      <c r="K10" s="262"/>
      <c r="L10" s="262"/>
      <c r="M10" s="262"/>
      <c r="N10" s="262"/>
      <c r="O10" s="281"/>
    </row>
    <row r="11" spans="1:18" ht="47.25">
      <c r="A11" s="266"/>
      <c r="B11" s="266"/>
      <c r="C11" s="266"/>
      <c r="D11" s="266"/>
      <c r="E11" s="266"/>
      <c r="F11" s="266"/>
      <c r="G11" s="27" t="s">
        <v>19</v>
      </c>
      <c r="H11" s="28" t="s">
        <v>47</v>
      </c>
      <c r="I11" s="263"/>
      <c r="J11" s="263"/>
      <c r="K11" s="263"/>
      <c r="L11" s="263"/>
      <c r="M11" s="263"/>
      <c r="N11" s="263"/>
      <c r="O11" s="282"/>
    </row>
    <row r="12" spans="1:18" s="15" customFormat="1">
      <c r="A12" s="27"/>
      <c r="B12" s="28" t="s">
        <v>22</v>
      </c>
      <c r="C12" s="28"/>
      <c r="D12" s="106"/>
      <c r="E12" s="28"/>
      <c r="F12" s="28"/>
      <c r="G12" s="29">
        <f>SUM(G13:G54)</f>
        <v>117666.39900000002</v>
      </c>
      <c r="H12" s="29">
        <f t="shared" ref="H12:N12" si="0">SUM(H13:H54)</f>
        <v>20976.037</v>
      </c>
      <c r="I12" s="29">
        <f t="shared" si="0"/>
        <v>26577.023999999998</v>
      </c>
      <c r="J12" s="29">
        <f t="shared" si="0"/>
        <v>17860</v>
      </c>
      <c r="K12" s="29">
        <f t="shared" si="0"/>
        <v>8717</v>
      </c>
      <c r="L12" s="29">
        <f t="shared" si="0"/>
        <v>8048</v>
      </c>
      <c r="M12" s="90">
        <f t="shared" si="0"/>
        <v>3875.4839999999999</v>
      </c>
      <c r="N12" s="90">
        <f t="shared" si="0"/>
        <v>0</v>
      </c>
      <c r="O12" s="29"/>
      <c r="P12" s="14"/>
      <c r="Q12" s="14"/>
      <c r="R12" s="14"/>
    </row>
    <row r="13" spans="1:18" ht="60">
      <c r="A13" s="32">
        <v>1</v>
      </c>
      <c r="B13" s="49" t="s">
        <v>51</v>
      </c>
      <c r="C13" s="177" t="s">
        <v>398</v>
      </c>
      <c r="D13" s="177"/>
      <c r="E13" s="32">
        <v>8022237</v>
      </c>
      <c r="F13" s="32" t="s">
        <v>316</v>
      </c>
      <c r="G13" s="38">
        <v>4500</v>
      </c>
      <c r="H13" s="38">
        <v>150</v>
      </c>
      <c r="I13" s="38">
        <v>150</v>
      </c>
      <c r="J13" s="38">
        <v>0</v>
      </c>
      <c r="K13" s="38">
        <v>150</v>
      </c>
      <c r="L13" s="38">
        <v>30</v>
      </c>
      <c r="M13" s="38"/>
      <c r="N13" s="38"/>
      <c r="O13" s="35" t="s">
        <v>34</v>
      </c>
    </row>
    <row r="14" spans="1:18" ht="60">
      <c r="A14" s="32">
        <v>2</v>
      </c>
      <c r="B14" s="50" t="s">
        <v>52</v>
      </c>
      <c r="C14" s="177" t="s">
        <v>398</v>
      </c>
      <c r="D14" s="177"/>
      <c r="E14" s="32">
        <v>7897197</v>
      </c>
      <c r="F14" s="32" t="s">
        <v>315</v>
      </c>
      <c r="G14" s="38">
        <v>18604.681</v>
      </c>
      <c r="H14" s="38">
        <v>150</v>
      </c>
      <c r="I14" s="38">
        <v>150</v>
      </c>
      <c r="J14" s="38">
        <v>0</v>
      </c>
      <c r="K14" s="38">
        <v>150</v>
      </c>
      <c r="L14" s="38">
        <v>150</v>
      </c>
      <c r="M14" s="40"/>
      <c r="N14" s="40"/>
      <c r="O14" s="35" t="s">
        <v>34</v>
      </c>
    </row>
    <row r="15" spans="1:18" ht="60">
      <c r="A15" s="32">
        <v>3</v>
      </c>
      <c r="B15" s="51" t="s">
        <v>53</v>
      </c>
      <c r="C15" s="177" t="s">
        <v>398</v>
      </c>
      <c r="D15" s="177"/>
      <c r="E15" s="32">
        <v>8081774</v>
      </c>
      <c r="F15" s="32" t="s">
        <v>89</v>
      </c>
      <c r="G15" s="38">
        <v>1013.013</v>
      </c>
      <c r="H15" s="38">
        <v>181.01300000000001</v>
      </c>
      <c r="I15" s="38">
        <v>181</v>
      </c>
      <c r="J15" s="38">
        <v>0</v>
      </c>
      <c r="K15" s="38">
        <v>181.01300000000001</v>
      </c>
      <c r="L15" s="38">
        <v>181</v>
      </c>
      <c r="M15" s="40"/>
      <c r="N15" s="40"/>
      <c r="O15" s="35" t="s">
        <v>34</v>
      </c>
    </row>
    <row r="16" spans="1:18" s="53" customFormat="1" ht="60">
      <c r="A16" s="32">
        <v>4</v>
      </c>
      <c r="B16" s="51" t="s">
        <v>54</v>
      </c>
      <c r="C16" s="177" t="s">
        <v>398</v>
      </c>
      <c r="D16" s="177"/>
      <c r="E16" s="32">
        <v>8080635</v>
      </c>
      <c r="F16" s="32" t="s">
        <v>90</v>
      </c>
      <c r="G16" s="38">
        <v>806.67700000000002</v>
      </c>
      <c r="H16" s="38">
        <v>158.67699999999999</v>
      </c>
      <c r="I16" s="38">
        <v>158.67699999999999</v>
      </c>
      <c r="J16" s="38">
        <v>0</v>
      </c>
      <c r="K16" s="38">
        <v>158.67699999999999</v>
      </c>
      <c r="L16" s="38">
        <v>159</v>
      </c>
      <c r="M16" s="40"/>
      <c r="N16" s="40"/>
      <c r="O16" s="35" t="s">
        <v>34</v>
      </c>
    </row>
    <row r="17" spans="1:18" s="53" customFormat="1" ht="63">
      <c r="A17" s="32">
        <v>5</v>
      </c>
      <c r="B17" s="52" t="s">
        <v>55</v>
      </c>
      <c r="C17" s="177" t="s">
        <v>398</v>
      </c>
      <c r="D17" s="177"/>
      <c r="E17" s="32">
        <v>8080637</v>
      </c>
      <c r="F17" s="32" t="s">
        <v>91</v>
      </c>
      <c r="G17" s="38">
        <v>550</v>
      </c>
      <c r="H17" s="38">
        <v>110</v>
      </c>
      <c r="I17" s="38">
        <v>110</v>
      </c>
      <c r="J17" s="38">
        <v>0</v>
      </c>
      <c r="K17" s="38">
        <v>110</v>
      </c>
      <c r="L17" s="38">
        <v>110</v>
      </c>
      <c r="M17" s="43"/>
      <c r="N17" s="43"/>
      <c r="O17" s="35" t="s">
        <v>34</v>
      </c>
    </row>
    <row r="18" spans="1:18" s="53" customFormat="1" ht="60">
      <c r="A18" s="32">
        <v>6</v>
      </c>
      <c r="B18" s="52" t="s">
        <v>56</v>
      </c>
      <c r="C18" s="177" t="s">
        <v>398</v>
      </c>
      <c r="D18" s="177"/>
      <c r="E18" s="32">
        <v>8037629</v>
      </c>
      <c r="F18" s="32" t="s">
        <v>92</v>
      </c>
      <c r="G18" s="38">
        <v>987.74699999999996</v>
      </c>
      <c r="H18" s="38">
        <v>187.74700000000001</v>
      </c>
      <c r="I18" s="38">
        <v>187.74700000000001</v>
      </c>
      <c r="J18" s="38">
        <v>0</v>
      </c>
      <c r="K18" s="38">
        <v>187.74700000000001</v>
      </c>
      <c r="L18" s="38">
        <v>188</v>
      </c>
      <c r="M18" s="43"/>
      <c r="N18" s="43"/>
      <c r="O18" s="35" t="s">
        <v>34</v>
      </c>
    </row>
    <row r="19" spans="1:18" s="14" customFormat="1" ht="60">
      <c r="A19" s="32">
        <v>7</v>
      </c>
      <c r="B19" s="51" t="s">
        <v>57</v>
      </c>
      <c r="C19" s="177" t="s">
        <v>398</v>
      </c>
      <c r="D19" s="177"/>
      <c r="E19" s="32">
        <v>8078458</v>
      </c>
      <c r="F19" s="32" t="s">
        <v>93</v>
      </c>
      <c r="G19" s="38">
        <v>500</v>
      </c>
      <c r="H19" s="38">
        <v>100</v>
      </c>
      <c r="I19" s="38">
        <v>100</v>
      </c>
      <c r="J19" s="38">
        <v>0</v>
      </c>
      <c r="K19" s="38">
        <v>100</v>
      </c>
      <c r="L19" s="38">
        <v>100</v>
      </c>
      <c r="M19" s="40"/>
      <c r="N19" s="40"/>
      <c r="O19" s="35" t="s">
        <v>34</v>
      </c>
      <c r="P19" s="17"/>
      <c r="Q19" s="17"/>
      <c r="R19" s="17"/>
    </row>
    <row r="20" spans="1:18" s="53" customFormat="1" ht="60">
      <c r="A20" s="32">
        <v>8</v>
      </c>
      <c r="B20" s="49" t="s">
        <v>58</v>
      </c>
      <c r="C20" s="177" t="s">
        <v>398</v>
      </c>
      <c r="D20" s="177"/>
      <c r="E20" s="32">
        <v>8018931</v>
      </c>
      <c r="F20" s="32" t="s">
        <v>94</v>
      </c>
      <c r="G20" s="38">
        <v>4000</v>
      </c>
      <c r="H20" s="38">
        <v>200</v>
      </c>
      <c r="I20" s="38">
        <v>200</v>
      </c>
      <c r="J20" s="38">
        <v>0</v>
      </c>
      <c r="K20" s="38">
        <v>200</v>
      </c>
      <c r="L20" s="38">
        <v>200</v>
      </c>
      <c r="M20" s="43"/>
      <c r="N20" s="43"/>
      <c r="O20" s="35" t="s">
        <v>34</v>
      </c>
      <c r="P20" s="20"/>
      <c r="Q20" s="20"/>
      <c r="R20" s="20"/>
    </row>
    <row r="21" spans="1:18" ht="60">
      <c r="A21" s="32">
        <v>9</v>
      </c>
      <c r="B21" s="49" t="s">
        <v>59</v>
      </c>
      <c r="C21" s="177" t="s">
        <v>398</v>
      </c>
      <c r="D21" s="177"/>
      <c r="E21" s="32">
        <v>8011794</v>
      </c>
      <c r="F21" s="32" t="s">
        <v>95</v>
      </c>
      <c r="G21" s="38">
        <v>1900</v>
      </c>
      <c r="H21" s="38">
        <v>150</v>
      </c>
      <c r="I21" s="38">
        <v>150</v>
      </c>
      <c r="J21" s="38">
        <v>0</v>
      </c>
      <c r="K21" s="38">
        <v>150</v>
      </c>
      <c r="L21" s="38">
        <v>50</v>
      </c>
      <c r="M21" s="40"/>
      <c r="N21" s="40"/>
      <c r="O21" s="35" t="s">
        <v>34</v>
      </c>
    </row>
    <row r="22" spans="1:18" ht="60">
      <c r="A22" s="32">
        <v>10</v>
      </c>
      <c r="B22" s="49" t="s">
        <v>60</v>
      </c>
      <c r="C22" s="177" t="s">
        <v>398</v>
      </c>
      <c r="D22" s="177"/>
      <c r="E22" s="32">
        <v>7999535</v>
      </c>
      <c r="F22" s="32" t="s">
        <v>96</v>
      </c>
      <c r="G22" s="38">
        <v>5800</v>
      </c>
      <c r="H22" s="38">
        <v>150</v>
      </c>
      <c r="I22" s="38">
        <v>150</v>
      </c>
      <c r="J22" s="38">
        <v>0</v>
      </c>
      <c r="K22" s="38">
        <v>150</v>
      </c>
      <c r="L22" s="38">
        <v>0</v>
      </c>
      <c r="M22" s="40"/>
      <c r="N22" s="40"/>
      <c r="O22" s="35" t="s">
        <v>34</v>
      </c>
    </row>
    <row r="23" spans="1:18" ht="60">
      <c r="A23" s="32">
        <v>11</v>
      </c>
      <c r="B23" s="51" t="s">
        <v>61</v>
      </c>
      <c r="C23" s="177" t="s">
        <v>398</v>
      </c>
      <c r="D23" s="177"/>
      <c r="E23" s="180">
        <v>8096749</v>
      </c>
      <c r="F23" s="32" t="s">
        <v>97</v>
      </c>
      <c r="G23" s="38">
        <v>3325</v>
      </c>
      <c r="H23" s="38">
        <v>567.6</v>
      </c>
      <c r="I23" s="38">
        <v>567.6</v>
      </c>
      <c r="J23" s="38">
        <v>0</v>
      </c>
      <c r="K23" s="38">
        <v>567.60500000000002</v>
      </c>
      <c r="L23" s="38">
        <v>568</v>
      </c>
      <c r="M23" s="40"/>
      <c r="N23" s="40"/>
      <c r="O23" s="35" t="s">
        <v>34</v>
      </c>
    </row>
    <row r="24" spans="1:18" ht="60">
      <c r="A24" s="32">
        <v>12</v>
      </c>
      <c r="B24" s="51" t="s">
        <v>62</v>
      </c>
      <c r="C24" s="177" t="s">
        <v>398</v>
      </c>
      <c r="D24" s="177"/>
      <c r="E24" s="32">
        <v>8097199</v>
      </c>
      <c r="F24" s="32" t="s">
        <v>98</v>
      </c>
      <c r="G24" s="38">
        <v>900</v>
      </c>
      <c r="H24" s="38">
        <v>180</v>
      </c>
      <c r="I24" s="38">
        <v>180</v>
      </c>
      <c r="J24" s="38">
        <v>0</v>
      </c>
      <c r="K24" s="38">
        <v>180</v>
      </c>
      <c r="L24" s="38">
        <v>180</v>
      </c>
      <c r="M24" s="40"/>
      <c r="N24" s="40"/>
      <c r="O24" s="35" t="s">
        <v>34</v>
      </c>
    </row>
    <row r="25" spans="1:18" ht="60">
      <c r="A25" s="32">
        <v>13</v>
      </c>
      <c r="B25" s="51" t="s">
        <v>63</v>
      </c>
      <c r="C25" s="177" t="s">
        <v>398</v>
      </c>
      <c r="D25" s="177"/>
      <c r="E25" s="32">
        <v>8082451</v>
      </c>
      <c r="F25" s="32" t="s">
        <v>99</v>
      </c>
      <c r="G25" s="38">
        <v>900</v>
      </c>
      <c r="H25" s="38">
        <v>180</v>
      </c>
      <c r="I25" s="38">
        <v>180</v>
      </c>
      <c r="J25" s="38">
        <v>0</v>
      </c>
      <c r="K25" s="38">
        <v>180</v>
      </c>
      <c r="L25" s="38">
        <v>180</v>
      </c>
      <c r="M25" s="40"/>
      <c r="N25" s="40"/>
      <c r="O25" s="35" t="s">
        <v>34</v>
      </c>
    </row>
    <row r="26" spans="1:18" s="14" customFormat="1" ht="60">
      <c r="A26" s="32">
        <v>14</v>
      </c>
      <c r="B26" s="51" t="s">
        <v>64</v>
      </c>
      <c r="C26" s="177" t="s">
        <v>398</v>
      </c>
      <c r="D26" s="177"/>
      <c r="E26" s="32">
        <v>8082450</v>
      </c>
      <c r="F26" s="32" t="s">
        <v>100</v>
      </c>
      <c r="G26" s="38">
        <v>1000</v>
      </c>
      <c r="H26" s="38">
        <v>200</v>
      </c>
      <c r="I26" s="38">
        <v>200</v>
      </c>
      <c r="J26" s="38">
        <v>0</v>
      </c>
      <c r="K26" s="38">
        <v>200</v>
      </c>
      <c r="L26" s="38">
        <v>200</v>
      </c>
      <c r="M26" s="41"/>
      <c r="N26" s="41"/>
      <c r="O26" s="35" t="s">
        <v>34</v>
      </c>
    </row>
    <row r="27" spans="1:18" s="14" customFormat="1" ht="60">
      <c r="A27" s="32">
        <v>15</v>
      </c>
      <c r="B27" s="51" t="s">
        <v>65</v>
      </c>
      <c r="C27" s="177" t="s">
        <v>398</v>
      </c>
      <c r="D27" s="177"/>
      <c r="E27" s="32">
        <v>8079833</v>
      </c>
      <c r="F27" s="32" t="s">
        <v>101</v>
      </c>
      <c r="G27" s="38">
        <v>1700</v>
      </c>
      <c r="H27" s="38">
        <v>300</v>
      </c>
      <c r="I27" s="38">
        <v>300</v>
      </c>
      <c r="J27" s="38">
        <v>0</v>
      </c>
      <c r="K27" s="38">
        <v>300</v>
      </c>
      <c r="L27" s="38">
        <v>300</v>
      </c>
      <c r="M27" s="41"/>
      <c r="N27" s="41"/>
      <c r="O27" s="35" t="s">
        <v>34</v>
      </c>
    </row>
    <row r="28" spans="1:18" ht="60">
      <c r="A28" s="32">
        <v>16</v>
      </c>
      <c r="B28" s="51" t="s">
        <v>66</v>
      </c>
      <c r="C28" s="177" t="s">
        <v>398</v>
      </c>
      <c r="D28" s="177"/>
      <c r="E28" s="32">
        <v>8079831</v>
      </c>
      <c r="F28" s="32" t="s">
        <v>102</v>
      </c>
      <c r="G28" s="38">
        <v>1700</v>
      </c>
      <c r="H28" s="38">
        <v>250</v>
      </c>
      <c r="I28" s="38">
        <v>250</v>
      </c>
      <c r="J28" s="38">
        <v>0</v>
      </c>
      <c r="K28" s="38">
        <v>250</v>
      </c>
      <c r="L28" s="38">
        <v>250</v>
      </c>
      <c r="M28" s="41"/>
      <c r="N28" s="41"/>
      <c r="O28" s="35" t="s">
        <v>34</v>
      </c>
    </row>
    <row r="29" spans="1:18" ht="60">
      <c r="A29" s="32">
        <v>17</v>
      </c>
      <c r="B29" s="51" t="s">
        <v>67</v>
      </c>
      <c r="C29" s="177" t="s">
        <v>398</v>
      </c>
      <c r="D29" s="177"/>
      <c r="E29" s="32">
        <v>8081756</v>
      </c>
      <c r="F29" s="32" t="s">
        <v>103</v>
      </c>
      <c r="G29" s="38">
        <v>2200</v>
      </c>
      <c r="H29" s="38">
        <v>150</v>
      </c>
      <c r="I29" s="38">
        <v>150</v>
      </c>
      <c r="J29" s="38">
        <v>0</v>
      </c>
      <c r="K29" s="38">
        <v>150</v>
      </c>
      <c r="L29" s="38">
        <v>150</v>
      </c>
      <c r="M29" s="41"/>
      <c r="N29" s="41"/>
      <c r="O29" s="35" t="s">
        <v>34</v>
      </c>
      <c r="P29" s="54"/>
      <c r="Q29" s="54"/>
      <c r="R29" s="54"/>
    </row>
    <row r="30" spans="1:18" s="13" customFormat="1" ht="60">
      <c r="A30" s="32">
        <v>18</v>
      </c>
      <c r="B30" s="51" t="s">
        <v>68</v>
      </c>
      <c r="C30" s="177" t="s">
        <v>398</v>
      </c>
      <c r="D30" s="177"/>
      <c r="E30" s="32">
        <v>8078472</v>
      </c>
      <c r="F30" s="32" t="s">
        <v>104</v>
      </c>
      <c r="G30" s="38">
        <v>750</v>
      </c>
      <c r="H30" s="38">
        <v>150</v>
      </c>
      <c r="I30" s="38">
        <v>150</v>
      </c>
      <c r="J30" s="38">
        <v>0</v>
      </c>
      <c r="K30" s="38">
        <v>150</v>
      </c>
      <c r="L30" s="38">
        <v>150</v>
      </c>
      <c r="M30" s="41"/>
      <c r="N30" s="41"/>
      <c r="O30" s="35" t="s">
        <v>34</v>
      </c>
      <c r="P30" s="18"/>
      <c r="Q30" s="18"/>
      <c r="R30" s="18"/>
    </row>
    <row r="31" spans="1:18" s="18" customFormat="1" ht="60">
      <c r="A31" s="32">
        <v>19</v>
      </c>
      <c r="B31" s="52" t="s">
        <v>69</v>
      </c>
      <c r="C31" s="177" t="s">
        <v>398</v>
      </c>
      <c r="D31" s="177"/>
      <c r="E31" s="32">
        <v>8081762</v>
      </c>
      <c r="F31" s="32" t="s">
        <v>105</v>
      </c>
      <c r="G31" s="38">
        <v>1500</v>
      </c>
      <c r="H31" s="38">
        <v>240</v>
      </c>
      <c r="I31" s="38">
        <v>240</v>
      </c>
      <c r="J31" s="38">
        <v>0</v>
      </c>
      <c r="K31" s="38">
        <v>240</v>
      </c>
      <c r="L31" s="38">
        <v>240</v>
      </c>
      <c r="M31" s="41"/>
      <c r="N31" s="41"/>
      <c r="O31" s="35" t="s">
        <v>34</v>
      </c>
    </row>
    <row r="32" spans="1:18" s="14" customFormat="1" ht="60">
      <c r="A32" s="32">
        <v>20</v>
      </c>
      <c r="B32" s="52" t="s">
        <v>70</v>
      </c>
      <c r="C32" s="177" t="s">
        <v>398</v>
      </c>
      <c r="D32" s="177"/>
      <c r="E32" s="32">
        <v>8082457</v>
      </c>
      <c r="F32" s="32" t="s">
        <v>106</v>
      </c>
      <c r="G32" s="38">
        <v>900</v>
      </c>
      <c r="H32" s="38">
        <v>140</v>
      </c>
      <c r="I32" s="38">
        <v>140</v>
      </c>
      <c r="J32" s="38">
        <v>0</v>
      </c>
      <c r="K32" s="38">
        <v>140</v>
      </c>
      <c r="L32" s="38">
        <v>140</v>
      </c>
      <c r="M32" s="41"/>
      <c r="N32" s="41"/>
      <c r="O32" s="35" t="s">
        <v>34</v>
      </c>
      <c r="P32" s="17"/>
      <c r="Q32" s="17"/>
      <c r="R32" s="17"/>
    </row>
    <row r="33" spans="1:18" ht="60">
      <c r="A33" s="32">
        <v>21</v>
      </c>
      <c r="B33" s="52" t="s">
        <v>71</v>
      </c>
      <c r="C33" s="177" t="s">
        <v>398</v>
      </c>
      <c r="D33" s="177"/>
      <c r="E33" s="32">
        <v>8080634</v>
      </c>
      <c r="F33" s="32" t="s">
        <v>107</v>
      </c>
      <c r="G33" s="38">
        <v>2000</v>
      </c>
      <c r="H33" s="38">
        <v>400</v>
      </c>
      <c r="I33" s="38">
        <v>400</v>
      </c>
      <c r="J33" s="38">
        <v>0</v>
      </c>
      <c r="K33" s="38">
        <v>400</v>
      </c>
      <c r="L33" s="38">
        <v>400</v>
      </c>
      <c r="M33" s="41"/>
      <c r="N33" s="41"/>
      <c r="O33" s="35" t="s">
        <v>34</v>
      </c>
    </row>
    <row r="34" spans="1:18" ht="60">
      <c r="A34" s="32">
        <v>22</v>
      </c>
      <c r="B34" s="52" t="s">
        <v>72</v>
      </c>
      <c r="C34" s="177" t="s">
        <v>398</v>
      </c>
      <c r="D34" s="177"/>
      <c r="E34" s="32">
        <v>8082460</v>
      </c>
      <c r="F34" s="32" t="s">
        <v>108</v>
      </c>
      <c r="G34" s="38">
        <v>1350</v>
      </c>
      <c r="H34" s="38">
        <v>200</v>
      </c>
      <c r="I34" s="38">
        <v>200</v>
      </c>
      <c r="J34" s="38">
        <v>0</v>
      </c>
      <c r="K34" s="38">
        <v>200</v>
      </c>
      <c r="L34" s="38">
        <v>200</v>
      </c>
      <c r="M34" s="41"/>
      <c r="N34" s="41"/>
      <c r="O34" s="35" t="s">
        <v>34</v>
      </c>
    </row>
    <row r="35" spans="1:18" ht="60">
      <c r="A35" s="32">
        <v>23</v>
      </c>
      <c r="B35" s="52" t="s">
        <v>73</v>
      </c>
      <c r="C35" s="177" t="s">
        <v>398</v>
      </c>
      <c r="D35" s="177"/>
      <c r="E35" s="32">
        <v>8079827</v>
      </c>
      <c r="F35" s="32" t="s">
        <v>109</v>
      </c>
      <c r="G35" s="38">
        <v>700</v>
      </c>
      <c r="H35" s="38">
        <v>45</v>
      </c>
      <c r="I35" s="38">
        <v>45</v>
      </c>
      <c r="J35" s="38">
        <v>0</v>
      </c>
      <c r="K35" s="38">
        <v>45.02</v>
      </c>
      <c r="L35" s="38">
        <v>45</v>
      </c>
      <c r="M35" s="41"/>
      <c r="N35" s="41"/>
      <c r="O35" s="35" t="s">
        <v>34</v>
      </c>
    </row>
    <row r="36" spans="1:18" ht="60">
      <c r="A36" s="32">
        <v>24</v>
      </c>
      <c r="B36" s="52" t="s">
        <v>74</v>
      </c>
      <c r="C36" s="177" t="s">
        <v>398</v>
      </c>
      <c r="D36" s="177"/>
      <c r="E36" s="32">
        <v>8079826</v>
      </c>
      <c r="F36" s="32" t="s">
        <v>110</v>
      </c>
      <c r="G36" s="38">
        <v>800</v>
      </c>
      <c r="H36" s="38">
        <v>160</v>
      </c>
      <c r="I36" s="38">
        <v>160</v>
      </c>
      <c r="J36" s="38">
        <v>0</v>
      </c>
      <c r="K36" s="38">
        <v>160</v>
      </c>
      <c r="L36" s="38">
        <v>160</v>
      </c>
      <c r="M36" s="41"/>
      <c r="N36" s="41"/>
      <c r="O36" s="35" t="s">
        <v>34</v>
      </c>
    </row>
    <row r="37" spans="1:18" s="54" customFormat="1" ht="78.75">
      <c r="A37" s="32">
        <v>25</v>
      </c>
      <c r="B37" s="52" t="s">
        <v>75</v>
      </c>
      <c r="C37" s="177" t="s">
        <v>398</v>
      </c>
      <c r="D37" s="177"/>
      <c r="E37" s="32">
        <v>8080226</v>
      </c>
      <c r="F37" s="32" t="s">
        <v>111</v>
      </c>
      <c r="G37" s="38">
        <v>400</v>
      </c>
      <c r="H37" s="38">
        <v>80</v>
      </c>
      <c r="I37" s="38">
        <v>80</v>
      </c>
      <c r="J37" s="38">
        <v>0</v>
      </c>
      <c r="K37" s="38">
        <v>80</v>
      </c>
      <c r="L37" s="38">
        <v>80</v>
      </c>
      <c r="M37" s="41"/>
      <c r="N37" s="41"/>
      <c r="O37" s="35" t="s">
        <v>34</v>
      </c>
      <c r="P37" s="17"/>
      <c r="Q37" s="17"/>
      <c r="R37" s="17"/>
    </row>
    <row r="38" spans="1:18" s="54" customFormat="1" ht="60">
      <c r="A38" s="32">
        <v>26</v>
      </c>
      <c r="B38" s="52" t="s">
        <v>76</v>
      </c>
      <c r="C38" s="177" t="s">
        <v>398</v>
      </c>
      <c r="D38" s="177"/>
      <c r="E38" s="32">
        <v>8081751</v>
      </c>
      <c r="F38" s="32" t="s">
        <v>112</v>
      </c>
      <c r="G38" s="38">
        <v>300</v>
      </c>
      <c r="H38" s="38">
        <v>60</v>
      </c>
      <c r="I38" s="38">
        <v>60</v>
      </c>
      <c r="J38" s="38">
        <v>0</v>
      </c>
      <c r="K38" s="38">
        <v>60</v>
      </c>
      <c r="L38" s="38">
        <v>60</v>
      </c>
      <c r="M38" s="41"/>
      <c r="N38" s="41"/>
      <c r="O38" s="35" t="s">
        <v>34</v>
      </c>
      <c r="P38" s="17"/>
      <c r="Q38" s="17"/>
      <c r="R38" s="17"/>
    </row>
    <row r="39" spans="1:18" ht="60">
      <c r="A39" s="32">
        <v>27</v>
      </c>
      <c r="B39" s="52" t="s">
        <v>77</v>
      </c>
      <c r="C39" s="177" t="s">
        <v>398</v>
      </c>
      <c r="D39" s="177"/>
      <c r="E39" s="32">
        <v>8080632</v>
      </c>
      <c r="F39" s="32" t="s">
        <v>113</v>
      </c>
      <c r="G39" s="38">
        <v>700</v>
      </c>
      <c r="H39" s="38">
        <v>140</v>
      </c>
      <c r="I39" s="38">
        <v>140</v>
      </c>
      <c r="J39" s="38">
        <v>0</v>
      </c>
      <c r="K39" s="38">
        <v>140</v>
      </c>
      <c r="L39" s="38">
        <v>140</v>
      </c>
      <c r="M39" s="41"/>
      <c r="N39" s="41"/>
      <c r="O39" s="35" t="s">
        <v>34</v>
      </c>
    </row>
    <row r="40" spans="1:18" ht="60">
      <c r="A40" s="32">
        <v>28</v>
      </c>
      <c r="B40" s="52" t="s">
        <v>78</v>
      </c>
      <c r="C40" s="177" t="s">
        <v>398</v>
      </c>
      <c r="D40" s="177"/>
      <c r="E40" s="32">
        <v>8080802</v>
      </c>
      <c r="F40" s="32" t="s">
        <v>114</v>
      </c>
      <c r="G40" s="38">
        <v>750</v>
      </c>
      <c r="H40" s="38">
        <v>150</v>
      </c>
      <c r="I40" s="38">
        <v>150</v>
      </c>
      <c r="J40" s="38">
        <v>0</v>
      </c>
      <c r="K40" s="38">
        <v>150</v>
      </c>
      <c r="L40" s="38">
        <v>150</v>
      </c>
      <c r="M40" s="41"/>
      <c r="N40" s="41"/>
      <c r="O40" s="35" t="s">
        <v>34</v>
      </c>
    </row>
    <row r="41" spans="1:18" ht="63">
      <c r="A41" s="32">
        <v>29</v>
      </c>
      <c r="B41" s="52" t="s">
        <v>79</v>
      </c>
      <c r="C41" s="177" t="s">
        <v>398</v>
      </c>
      <c r="D41" s="177"/>
      <c r="E41" s="32">
        <v>8082456</v>
      </c>
      <c r="F41" s="32" t="s">
        <v>115</v>
      </c>
      <c r="G41" s="38">
        <v>400</v>
      </c>
      <c r="H41" s="38">
        <v>80</v>
      </c>
      <c r="I41" s="38">
        <v>80</v>
      </c>
      <c r="J41" s="38">
        <v>0</v>
      </c>
      <c r="K41" s="38">
        <v>80</v>
      </c>
      <c r="L41" s="38">
        <v>80</v>
      </c>
      <c r="M41" s="41"/>
      <c r="N41" s="41"/>
      <c r="O41" s="35" t="s">
        <v>34</v>
      </c>
    </row>
    <row r="42" spans="1:18" ht="63">
      <c r="A42" s="32">
        <v>30</v>
      </c>
      <c r="B42" s="52" t="s">
        <v>80</v>
      </c>
      <c r="C42" s="177" t="s">
        <v>398</v>
      </c>
      <c r="D42" s="177"/>
      <c r="E42" s="32">
        <v>8082459</v>
      </c>
      <c r="F42" s="32" t="s">
        <v>116</v>
      </c>
      <c r="G42" s="38">
        <v>600</v>
      </c>
      <c r="H42" s="38">
        <v>120</v>
      </c>
      <c r="I42" s="38">
        <v>120</v>
      </c>
      <c r="J42" s="38">
        <v>0</v>
      </c>
      <c r="K42" s="38">
        <v>120</v>
      </c>
      <c r="L42" s="38">
        <v>120</v>
      </c>
      <c r="M42" s="41"/>
      <c r="N42" s="41"/>
      <c r="O42" s="35" t="s">
        <v>34</v>
      </c>
    </row>
    <row r="43" spans="1:18" ht="60">
      <c r="A43" s="32">
        <v>31</v>
      </c>
      <c r="B43" s="50" t="s">
        <v>81</v>
      </c>
      <c r="C43" s="177" t="s">
        <v>398</v>
      </c>
      <c r="D43" s="177"/>
      <c r="E43" s="32">
        <v>8051373</v>
      </c>
      <c r="F43" s="32" t="s">
        <v>314</v>
      </c>
      <c r="G43" s="38">
        <v>5000</v>
      </c>
      <c r="H43" s="38">
        <v>3162</v>
      </c>
      <c r="I43" s="38">
        <v>3162</v>
      </c>
      <c r="J43" s="38">
        <v>2340</v>
      </c>
      <c r="K43" s="38">
        <v>822.19899999999996</v>
      </c>
      <c r="L43" s="38">
        <v>822</v>
      </c>
      <c r="M43" s="41"/>
      <c r="N43" s="41"/>
      <c r="O43" s="35" t="s">
        <v>34</v>
      </c>
    </row>
    <row r="44" spans="1:18" ht="60">
      <c r="A44" s="32">
        <v>32</v>
      </c>
      <c r="B44" s="52" t="s">
        <v>82</v>
      </c>
      <c r="C44" s="177" t="s">
        <v>398</v>
      </c>
      <c r="D44" s="177"/>
      <c r="E44" s="32">
        <v>7992039</v>
      </c>
      <c r="F44" s="32" t="s">
        <v>117</v>
      </c>
      <c r="G44" s="38">
        <v>2817.3380000000002</v>
      </c>
      <c r="H44" s="38">
        <v>200</v>
      </c>
      <c r="I44" s="38">
        <v>200</v>
      </c>
      <c r="J44" s="38">
        <v>0</v>
      </c>
      <c r="K44" s="38">
        <v>200</v>
      </c>
      <c r="L44" s="38">
        <v>200</v>
      </c>
      <c r="M44" s="41"/>
      <c r="N44" s="41"/>
      <c r="O44" s="35" t="s">
        <v>34</v>
      </c>
    </row>
    <row r="45" spans="1:18" ht="60">
      <c r="A45" s="32">
        <v>33</v>
      </c>
      <c r="B45" s="52" t="s">
        <v>83</v>
      </c>
      <c r="C45" s="177" t="s">
        <v>398</v>
      </c>
      <c r="D45" s="177"/>
      <c r="E45" s="32">
        <v>7971470</v>
      </c>
      <c r="F45" s="32" t="s">
        <v>118</v>
      </c>
      <c r="G45" s="38">
        <v>6805.0020000000004</v>
      </c>
      <c r="H45" s="38">
        <v>31</v>
      </c>
      <c r="I45" s="38">
        <v>31</v>
      </c>
      <c r="J45" s="38">
        <v>0</v>
      </c>
      <c r="K45" s="38">
        <v>31.001999999999999</v>
      </c>
      <c r="L45" s="38">
        <v>31</v>
      </c>
      <c r="M45" s="41"/>
      <c r="N45" s="41"/>
      <c r="O45" s="35" t="s">
        <v>34</v>
      </c>
    </row>
    <row r="46" spans="1:18" ht="60">
      <c r="A46" s="32">
        <v>34</v>
      </c>
      <c r="B46" s="49" t="s">
        <v>84</v>
      </c>
      <c r="C46" s="177" t="s">
        <v>398</v>
      </c>
      <c r="D46" s="177"/>
      <c r="E46" s="32">
        <v>8064625</v>
      </c>
      <c r="F46" s="32" t="s">
        <v>313</v>
      </c>
      <c r="G46" s="38">
        <v>6400</v>
      </c>
      <c r="H46" s="38">
        <v>600</v>
      </c>
      <c r="I46" s="38">
        <v>600</v>
      </c>
      <c r="J46" s="38">
        <v>0</v>
      </c>
      <c r="K46" s="38">
        <v>600</v>
      </c>
      <c r="L46" s="38">
        <v>600</v>
      </c>
      <c r="M46" s="41"/>
      <c r="N46" s="41"/>
      <c r="O46" s="35" t="s">
        <v>34</v>
      </c>
    </row>
    <row r="47" spans="1:18" ht="60">
      <c r="A47" s="32">
        <v>35</v>
      </c>
      <c r="B47" s="49" t="s">
        <v>85</v>
      </c>
      <c r="C47" s="177" t="s">
        <v>398</v>
      </c>
      <c r="D47" s="177"/>
      <c r="E47" s="32">
        <v>8085121</v>
      </c>
      <c r="F47" s="32" t="s">
        <v>119</v>
      </c>
      <c r="G47" s="38">
        <v>4500</v>
      </c>
      <c r="H47" s="38">
        <v>900</v>
      </c>
      <c r="I47" s="38">
        <v>900</v>
      </c>
      <c r="J47" s="38">
        <v>0</v>
      </c>
      <c r="K47" s="38">
        <v>900</v>
      </c>
      <c r="L47" s="38">
        <v>900</v>
      </c>
      <c r="M47" s="41"/>
      <c r="N47" s="41"/>
      <c r="O47" s="35" t="s">
        <v>34</v>
      </c>
    </row>
    <row r="48" spans="1:18" ht="60">
      <c r="A48" s="32">
        <v>36</v>
      </c>
      <c r="B48" s="49" t="s">
        <v>86</v>
      </c>
      <c r="C48" s="177" t="s">
        <v>398</v>
      </c>
      <c r="D48" s="177"/>
      <c r="E48" s="32">
        <v>8036197</v>
      </c>
      <c r="F48" s="32" t="s">
        <v>312</v>
      </c>
      <c r="G48" s="38">
        <v>360</v>
      </c>
      <c r="H48" s="38">
        <v>360</v>
      </c>
      <c r="I48" s="38">
        <v>360</v>
      </c>
      <c r="J48" s="38">
        <v>0</v>
      </c>
      <c r="K48" s="38">
        <v>360</v>
      </c>
      <c r="L48" s="38">
        <v>360</v>
      </c>
      <c r="M48" s="41"/>
      <c r="N48" s="41"/>
      <c r="O48" s="35" t="s">
        <v>34</v>
      </c>
    </row>
    <row r="49" spans="1:15" ht="60">
      <c r="A49" s="32">
        <v>37</v>
      </c>
      <c r="B49" s="52" t="s">
        <v>87</v>
      </c>
      <c r="C49" s="177" t="s">
        <v>398</v>
      </c>
      <c r="D49" s="177"/>
      <c r="E49" s="32">
        <v>8042513</v>
      </c>
      <c r="F49" s="32" t="s">
        <v>311</v>
      </c>
      <c r="G49" s="38">
        <v>2500</v>
      </c>
      <c r="H49" s="38">
        <v>602</v>
      </c>
      <c r="I49" s="38">
        <v>602</v>
      </c>
      <c r="J49" s="38">
        <v>302</v>
      </c>
      <c r="K49" s="38">
        <v>300</v>
      </c>
      <c r="L49" s="38"/>
      <c r="M49" s="41"/>
      <c r="N49" s="41"/>
      <c r="O49" s="35" t="s">
        <v>34</v>
      </c>
    </row>
    <row r="50" spans="1:15" ht="60">
      <c r="A50" s="32">
        <v>38</v>
      </c>
      <c r="B50" s="49" t="s">
        <v>88</v>
      </c>
      <c r="C50" s="177" t="s">
        <v>398</v>
      </c>
      <c r="D50" s="177"/>
      <c r="E50" s="32">
        <v>8058059</v>
      </c>
      <c r="F50" s="32" t="s">
        <v>310</v>
      </c>
      <c r="G50" s="38">
        <v>14500</v>
      </c>
      <c r="H50" s="38">
        <v>1174</v>
      </c>
      <c r="I50" s="38">
        <v>1174</v>
      </c>
      <c r="J50" s="38">
        <v>1000</v>
      </c>
      <c r="K50" s="38">
        <v>173.73699999999999</v>
      </c>
      <c r="L50" s="38">
        <v>174</v>
      </c>
      <c r="M50" s="41"/>
      <c r="N50" s="41"/>
      <c r="O50" s="35" t="s">
        <v>34</v>
      </c>
    </row>
    <row r="51" spans="1:15" ht="63">
      <c r="A51" s="30">
        <v>39</v>
      </c>
      <c r="B51" s="36" t="s">
        <v>309</v>
      </c>
      <c r="C51" s="177" t="s">
        <v>398</v>
      </c>
      <c r="D51" s="177"/>
      <c r="E51" s="32">
        <v>8098078</v>
      </c>
      <c r="F51" s="32" t="s">
        <v>336</v>
      </c>
      <c r="G51" s="38">
        <v>1150</v>
      </c>
      <c r="H51" s="38">
        <v>1150</v>
      </c>
      <c r="I51" s="41">
        <v>1150</v>
      </c>
      <c r="J51" s="41">
        <v>1150</v>
      </c>
      <c r="K51" s="41"/>
      <c r="L51" s="41"/>
      <c r="M51" s="41">
        <v>5.5419999999999998</v>
      </c>
      <c r="N51" s="41"/>
      <c r="O51" s="32"/>
    </row>
    <row r="52" spans="1:15" ht="94.5">
      <c r="A52" s="30">
        <v>40</v>
      </c>
      <c r="B52" s="36" t="s">
        <v>317</v>
      </c>
      <c r="C52" s="177" t="s">
        <v>398</v>
      </c>
      <c r="D52" s="177"/>
      <c r="E52" s="32">
        <v>8096407</v>
      </c>
      <c r="F52" s="32" t="s">
        <v>337</v>
      </c>
      <c r="G52" s="38">
        <v>700</v>
      </c>
      <c r="H52" s="38">
        <v>700</v>
      </c>
      <c r="I52" s="41">
        <v>700</v>
      </c>
      <c r="J52" s="41">
        <v>700</v>
      </c>
      <c r="K52" s="41"/>
      <c r="L52" s="41"/>
      <c r="M52" s="41">
        <v>3.2149999999999999</v>
      </c>
      <c r="N52" s="41"/>
      <c r="O52" s="32"/>
    </row>
    <row r="53" spans="1:15" ht="60">
      <c r="A53" s="30">
        <v>41</v>
      </c>
      <c r="B53" s="36" t="s">
        <v>318</v>
      </c>
      <c r="C53" s="177" t="s">
        <v>398</v>
      </c>
      <c r="D53" s="177"/>
      <c r="E53" s="32">
        <v>8127194</v>
      </c>
      <c r="F53" s="32" t="s">
        <v>338</v>
      </c>
      <c r="G53" s="38">
        <v>6184</v>
      </c>
      <c r="H53" s="38">
        <v>6184</v>
      </c>
      <c r="I53" s="38">
        <v>6184</v>
      </c>
      <c r="J53" s="38">
        <v>6184</v>
      </c>
      <c r="K53" s="41"/>
      <c r="L53" s="41"/>
      <c r="M53" s="38">
        <v>3864</v>
      </c>
      <c r="N53" s="41"/>
      <c r="O53" s="32"/>
    </row>
    <row r="54" spans="1:15" ht="63">
      <c r="A54" s="30">
        <v>42</v>
      </c>
      <c r="B54" s="36" t="s">
        <v>319</v>
      </c>
      <c r="C54" s="177" t="s">
        <v>398</v>
      </c>
      <c r="D54" s="177"/>
      <c r="E54" s="32">
        <v>8095346</v>
      </c>
      <c r="F54" s="32" t="s">
        <v>339</v>
      </c>
      <c r="G54" s="38">
        <v>5212.9409999999998</v>
      </c>
      <c r="H54" s="38">
        <v>583</v>
      </c>
      <c r="I54" s="38">
        <v>6184</v>
      </c>
      <c r="J54" s="38">
        <v>6184</v>
      </c>
      <c r="K54" s="41"/>
      <c r="L54" s="41"/>
      <c r="M54" s="41">
        <v>2.7269999999999999</v>
      </c>
      <c r="N54" s="41"/>
      <c r="O54" s="32"/>
    </row>
    <row r="55" spans="1:15">
      <c r="A55" s="30"/>
      <c r="B55" s="36"/>
      <c r="C55" s="36"/>
      <c r="D55" s="36"/>
      <c r="E55" s="32"/>
      <c r="F55" s="30"/>
      <c r="G55" s="41"/>
      <c r="H55" s="41"/>
      <c r="I55" s="41"/>
      <c r="J55" s="41"/>
      <c r="K55" s="41"/>
      <c r="L55" s="41"/>
      <c r="M55" s="41"/>
      <c r="N55" s="41"/>
      <c r="O55" s="32"/>
    </row>
  </sheetData>
  <mergeCells count="24">
    <mergeCell ref="D10:D11"/>
    <mergeCell ref="A9:A11"/>
    <mergeCell ref="B9:B11"/>
    <mergeCell ref="E9:E11"/>
    <mergeCell ref="O9:O11"/>
    <mergeCell ref="F9:H9"/>
    <mergeCell ref="F10:F11"/>
    <mergeCell ref="G10:H10"/>
    <mergeCell ref="L9:L11"/>
    <mergeCell ref="N9:N11"/>
    <mergeCell ref="K9:K11"/>
    <mergeCell ref="I9:I11"/>
    <mergeCell ref="J9:J11"/>
    <mergeCell ref="M9:M11"/>
    <mergeCell ref="C9:D9"/>
    <mergeCell ref="C10:C11"/>
    <mergeCell ref="A4:O4"/>
    <mergeCell ref="A1:O1"/>
    <mergeCell ref="A2:B2"/>
    <mergeCell ref="A3:O3"/>
    <mergeCell ref="A8:O8"/>
    <mergeCell ref="A5:O5"/>
    <mergeCell ref="A6:O6"/>
    <mergeCell ref="A7:O7"/>
  </mergeCells>
  <conditionalFormatting sqref="B14">
    <cfRule type="duplicateValues" dxfId="1" priority="10"/>
  </conditionalFormatting>
  <conditionalFormatting sqref="B43">
    <cfRule type="duplicateValues" dxfId="0" priority="7"/>
  </conditionalFormatting>
  <pageMargins left="0.5" right="0.5" top="0.5" bottom="0.5" header="0.118110236220472" footer="0.118110236220472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zoomScale="70" zoomScaleNormal="70" workbookViewId="0">
      <pane xSplit="5" ySplit="11" topLeftCell="F18" activePane="bottomRight" state="frozen"/>
      <selection activeCell="B14" sqref="B14"/>
      <selection pane="topRight" activeCell="B14" sqref="B14"/>
      <selection pane="bottomLeft" activeCell="B14" sqref="B14"/>
      <selection pane="bottomRight" activeCell="S20" sqref="S20"/>
    </sheetView>
  </sheetViews>
  <sheetFormatPr defaultColWidth="9.140625" defaultRowHeight="15.75"/>
  <cols>
    <col min="1" max="1" width="4.85546875" style="108" customWidth="1"/>
    <col min="2" max="2" width="35.5703125" style="133" customWidth="1"/>
    <col min="3" max="4" width="15.7109375" style="133" hidden="1" customWidth="1"/>
    <col min="5" max="5" width="11.5703125" style="110" hidden="1" customWidth="1"/>
    <col min="6" max="6" width="17.5703125" style="111" customWidth="1"/>
    <col min="7" max="7" width="11.5703125" style="112" customWidth="1"/>
    <col min="8" max="10" width="12.5703125" style="112" customWidth="1"/>
    <col min="11" max="11" width="11.5703125" style="112" customWidth="1"/>
    <col min="12" max="12" width="10.5703125" style="112" hidden="1" customWidth="1"/>
    <col min="13" max="13" width="11.5703125" style="112" customWidth="1"/>
    <col min="14" max="14" width="10.5703125" style="112" hidden="1" customWidth="1"/>
    <col min="15" max="15" width="19.85546875" style="110" customWidth="1"/>
    <col min="16" max="17" width="13" style="108" bestFit="1" customWidth="1"/>
    <col min="18" max="19" width="13.7109375" style="108" bestFit="1" customWidth="1"/>
    <col min="20" max="16384" width="9.140625" style="108"/>
  </cols>
  <sheetData>
    <row r="1" spans="1:22">
      <c r="A1" s="283" t="s">
        <v>351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</row>
    <row r="2" spans="1:22">
      <c r="A2" s="287" t="s">
        <v>209</v>
      </c>
      <c r="B2" s="287"/>
      <c r="C2" s="109"/>
      <c r="D2" s="109"/>
    </row>
    <row r="3" spans="1:22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2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22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22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2">
      <c r="A7" s="268" t="s">
        <v>478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22">
      <c r="A8" s="310" t="s">
        <v>481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</row>
    <row r="9" spans="1:22" ht="15.6" customHeight="1">
      <c r="A9" s="269" t="s">
        <v>0</v>
      </c>
      <c r="B9" s="269" t="s">
        <v>18</v>
      </c>
      <c r="C9" s="269" t="s">
        <v>342</v>
      </c>
      <c r="D9" s="269"/>
      <c r="E9" s="269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84" t="s">
        <v>17</v>
      </c>
      <c r="L9" s="284" t="s">
        <v>48</v>
      </c>
      <c r="M9" s="284" t="s">
        <v>49</v>
      </c>
      <c r="N9" s="284" t="s">
        <v>48</v>
      </c>
      <c r="O9" s="269" t="s">
        <v>160</v>
      </c>
    </row>
    <row r="10" spans="1:22">
      <c r="A10" s="269"/>
      <c r="B10" s="269"/>
      <c r="C10" s="269" t="s">
        <v>382</v>
      </c>
      <c r="D10" s="269" t="s">
        <v>381</v>
      </c>
      <c r="E10" s="269"/>
      <c r="F10" s="269" t="s">
        <v>31</v>
      </c>
      <c r="G10" s="276" t="s">
        <v>15</v>
      </c>
      <c r="H10" s="276"/>
      <c r="I10" s="273"/>
      <c r="J10" s="273"/>
      <c r="K10" s="285"/>
      <c r="L10" s="285"/>
      <c r="M10" s="285"/>
      <c r="N10" s="285"/>
      <c r="O10" s="269"/>
    </row>
    <row r="11" spans="1:22" ht="47.25">
      <c r="A11" s="269"/>
      <c r="B11" s="269"/>
      <c r="C11" s="269"/>
      <c r="D11" s="269"/>
      <c r="E11" s="269"/>
      <c r="F11" s="269"/>
      <c r="G11" s="113" t="s">
        <v>19</v>
      </c>
      <c r="H11" s="114" t="s">
        <v>47</v>
      </c>
      <c r="I11" s="274"/>
      <c r="J11" s="274"/>
      <c r="K11" s="286"/>
      <c r="L11" s="286"/>
      <c r="M11" s="286"/>
      <c r="N11" s="286"/>
      <c r="O11" s="269"/>
    </row>
    <row r="12" spans="1:22" s="117" customFormat="1">
      <c r="A12" s="113"/>
      <c r="B12" s="114" t="s">
        <v>22</v>
      </c>
      <c r="C12" s="114"/>
      <c r="D12" s="114"/>
      <c r="E12" s="114"/>
      <c r="F12" s="114"/>
      <c r="G12" s="77">
        <f t="shared" ref="G12:N12" si="0">SUM(G13:G24)</f>
        <v>139392.177</v>
      </c>
      <c r="H12" s="77">
        <f t="shared" si="0"/>
        <v>62431.176999999996</v>
      </c>
      <c r="I12" s="77">
        <f t="shared" si="0"/>
        <v>19115.47</v>
      </c>
      <c r="J12" s="77">
        <f t="shared" si="0"/>
        <v>10374.136999999999</v>
      </c>
      <c r="K12" s="77">
        <f t="shared" si="0"/>
        <v>8556.9999999999982</v>
      </c>
      <c r="L12" s="77">
        <f t="shared" si="0"/>
        <v>8556.9999999999982</v>
      </c>
      <c r="M12" s="115">
        <f t="shared" si="0"/>
        <v>112.03400000000002</v>
      </c>
      <c r="N12" s="77">
        <f t="shared" si="0"/>
        <v>112.03400000000002</v>
      </c>
      <c r="O12" s="90"/>
      <c r="P12" s="314"/>
      <c r="Q12" s="13"/>
      <c r="R12" s="116"/>
      <c r="S12" s="116"/>
      <c r="T12" s="116"/>
      <c r="U12" s="116"/>
      <c r="V12" s="116"/>
    </row>
    <row r="13" spans="1:22" s="120" customFormat="1" ht="47.25">
      <c r="A13" s="118">
        <v>1</v>
      </c>
      <c r="B13" s="119" t="s">
        <v>198</v>
      </c>
      <c r="C13" s="288" t="s">
        <v>378</v>
      </c>
      <c r="D13" s="289"/>
      <c r="E13" s="104">
        <v>8132687</v>
      </c>
      <c r="F13" s="104" t="s">
        <v>369</v>
      </c>
      <c r="G13" s="72">
        <v>490</v>
      </c>
      <c r="H13" s="72">
        <v>490</v>
      </c>
      <c r="I13" s="72">
        <v>490</v>
      </c>
      <c r="J13" s="72">
        <v>0</v>
      </c>
      <c r="K13" s="72">
        <v>490</v>
      </c>
      <c r="L13" s="72">
        <v>490</v>
      </c>
      <c r="M13" s="72"/>
      <c r="N13" s="74"/>
      <c r="O13" s="35" t="s">
        <v>378</v>
      </c>
      <c r="P13" s="315" t="s">
        <v>368</v>
      </c>
    </row>
    <row r="14" spans="1:22" s="120" customFormat="1" ht="110.25">
      <c r="A14" s="118">
        <v>2</v>
      </c>
      <c r="B14" s="119" t="s">
        <v>199</v>
      </c>
      <c r="C14" s="104" t="s">
        <v>371</v>
      </c>
      <c r="D14" s="99"/>
      <c r="E14" s="104">
        <v>7839360</v>
      </c>
      <c r="F14" s="104" t="s">
        <v>200</v>
      </c>
      <c r="G14" s="72">
        <v>41921.176999999996</v>
      </c>
      <c r="H14" s="72">
        <v>26921.177</v>
      </c>
      <c r="I14" s="121">
        <v>11124.78</v>
      </c>
      <c r="J14" s="121">
        <v>5345.5349999999999</v>
      </c>
      <c r="K14" s="121">
        <v>5779.2449999999999</v>
      </c>
      <c r="L14" s="72">
        <v>5779.2449999999999</v>
      </c>
      <c r="M14" s="72"/>
      <c r="N14" s="74"/>
      <c r="O14" s="35" t="s">
        <v>34</v>
      </c>
      <c r="P14" s="316"/>
    </row>
    <row r="15" spans="1:22" s="120" customFormat="1" ht="63">
      <c r="A15" s="118">
        <v>3</v>
      </c>
      <c r="B15" s="119" t="s">
        <v>201</v>
      </c>
      <c r="C15" s="104" t="s">
        <v>372</v>
      </c>
      <c r="D15" s="99"/>
      <c r="E15" s="104">
        <v>7584842</v>
      </c>
      <c r="F15" s="104" t="s">
        <v>202</v>
      </c>
      <c r="G15" s="72">
        <v>80761</v>
      </c>
      <c r="H15" s="72">
        <v>30300</v>
      </c>
      <c r="I15" s="121">
        <v>4312.1369999999997</v>
      </c>
      <c r="J15" s="121">
        <v>2312.1370000000002</v>
      </c>
      <c r="K15" s="72">
        <v>2000</v>
      </c>
      <c r="L15" s="72">
        <v>2000</v>
      </c>
      <c r="M15" s="72"/>
      <c r="N15" s="74"/>
      <c r="O15" s="35" t="s">
        <v>380</v>
      </c>
      <c r="P15" s="316"/>
    </row>
    <row r="16" spans="1:22" s="120" customFormat="1" ht="47.25">
      <c r="A16" s="118">
        <v>4</v>
      </c>
      <c r="B16" s="119" t="s">
        <v>203</v>
      </c>
      <c r="C16" s="104" t="s">
        <v>371</v>
      </c>
      <c r="D16" s="99"/>
      <c r="E16" s="104">
        <v>8131713</v>
      </c>
      <c r="F16" s="104" t="s">
        <v>204</v>
      </c>
      <c r="G16" s="72">
        <v>1400</v>
      </c>
      <c r="H16" s="72">
        <v>150</v>
      </c>
      <c r="I16" s="72">
        <v>150</v>
      </c>
      <c r="J16" s="72">
        <v>0</v>
      </c>
      <c r="K16" s="72">
        <v>150</v>
      </c>
      <c r="L16" s="72">
        <v>150</v>
      </c>
      <c r="M16" s="72"/>
      <c r="N16" s="74"/>
      <c r="O16" s="35" t="s">
        <v>34</v>
      </c>
      <c r="P16" s="316"/>
    </row>
    <row r="17" spans="1:22" s="120" customFormat="1" ht="47.25">
      <c r="A17" s="118">
        <v>5</v>
      </c>
      <c r="B17" s="119" t="s">
        <v>205</v>
      </c>
      <c r="C17" s="104" t="s">
        <v>371</v>
      </c>
      <c r="D17" s="99"/>
      <c r="E17" s="104">
        <v>8029456</v>
      </c>
      <c r="F17" s="104" t="s">
        <v>206</v>
      </c>
      <c r="G17" s="72">
        <v>770</v>
      </c>
      <c r="H17" s="72">
        <v>70</v>
      </c>
      <c r="I17" s="72">
        <v>70</v>
      </c>
      <c r="J17" s="72">
        <v>0</v>
      </c>
      <c r="K17" s="121">
        <v>57.203000000000003</v>
      </c>
      <c r="L17" s="72">
        <v>57.203000000000003</v>
      </c>
      <c r="M17" s="72"/>
      <c r="N17" s="74"/>
      <c r="O17" s="35" t="s">
        <v>373</v>
      </c>
      <c r="P17" s="316"/>
    </row>
    <row r="18" spans="1:22" s="120" customFormat="1" ht="47.25">
      <c r="A18" s="118">
        <v>6</v>
      </c>
      <c r="B18" s="119" t="s">
        <v>207</v>
      </c>
      <c r="C18" s="104" t="s">
        <v>371</v>
      </c>
      <c r="D18" s="99"/>
      <c r="E18" s="104">
        <v>8028523</v>
      </c>
      <c r="F18" s="104" t="s">
        <v>208</v>
      </c>
      <c r="G18" s="72">
        <v>1100</v>
      </c>
      <c r="H18" s="72">
        <v>100</v>
      </c>
      <c r="I18" s="72">
        <v>100</v>
      </c>
      <c r="J18" s="72">
        <v>0</v>
      </c>
      <c r="K18" s="121">
        <v>80.552000000000007</v>
      </c>
      <c r="L18" s="72">
        <v>80.552000000000007</v>
      </c>
      <c r="M18" s="72"/>
      <c r="N18" s="74"/>
      <c r="O18" s="35" t="s">
        <v>373</v>
      </c>
      <c r="P18" s="316"/>
    </row>
    <row r="19" spans="1:22" s="123" customFormat="1" ht="78.75">
      <c r="A19" s="118">
        <v>7</v>
      </c>
      <c r="B19" s="119" t="s">
        <v>183</v>
      </c>
      <c r="C19" s="288" t="s">
        <v>378</v>
      </c>
      <c r="D19" s="289"/>
      <c r="E19" s="104" t="s">
        <v>184</v>
      </c>
      <c r="F19" s="104" t="s">
        <v>185</v>
      </c>
      <c r="G19" s="72">
        <v>980</v>
      </c>
      <c r="H19" s="78">
        <v>980</v>
      </c>
      <c r="I19" s="78">
        <v>650</v>
      </c>
      <c r="J19" s="78">
        <v>650</v>
      </c>
      <c r="K19" s="78"/>
      <c r="L19" s="78"/>
      <c r="M19" s="122">
        <v>6.37</v>
      </c>
      <c r="N19" s="78">
        <v>6.37</v>
      </c>
      <c r="O19" s="35" t="s">
        <v>378</v>
      </c>
      <c r="P19" s="315" t="s">
        <v>374</v>
      </c>
    </row>
    <row r="20" spans="1:22" s="123" customFormat="1" ht="63">
      <c r="A20" s="118">
        <v>8</v>
      </c>
      <c r="B20" s="119" t="s">
        <v>186</v>
      </c>
      <c r="C20" s="288" t="s">
        <v>378</v>
      </c>
      <c r="D20" s="289"/>
      <c r="E20" s="104" t="s">
        <v>187</v>
      </c>
      <c r="F20" s="104" t="s">
        <v>188</v>
      </c>
      <c r="G20" s="72">
        <v>1050</v>
      </c>
      <c r="H20" s="78">
        <v>1050</v>
      </c>
      <c r="I20" s="78">
        <v>790</v>
      </c>
      <c r="J20" s="78">
        <v>790</v>
      </c>
      <c r="K20" s="78"/>
      <c r="L20" s="78"/>
      <c r="M20" s="122">
        <v>34.795999999999992</v>
      </c>
      <c r="N20" s="78">
        <v>34.795999999999992</v>
      </c>
      <c r="O20" s="35" t="s">
        <v>378</v>
      </c>
      <c r="P20" s="315" t="s">
        <v>374</v>
      </c>
      <c r="Q20" s="124"/>
    </row>
    <row r="21" spans="1:22" s="123" customFormat="1" ht="47.25">
      <c r="A21" s="118">
        <v>9</v>
      </c>
      <c r="B21" s="119" t="s">
        <v>189</v>
      </c>
      <c r="C21" s="104" t="s">
        <v>371</v>
      </c>
      <c r="D21" s="99"/>
      <c r="E21" s="104">
        <v>7951548</v>
      </c>
      <c r="F21" s="104" t="s">
        <v>190</v>
      </c>
      <c r="G21" s="72">
        <v>4200</v>
      </c>
      <c r="H21" s="78">
        <v>1200</v>
      </c>
      <c r="I21" s="122">
        <v>258.55299999999988</v>
      </c>
      <c r="J21" s="122">
        <v>258.55299999999988</v>
      </c>
      <c r="K21" s="78"/>
      <c r="L21" s="78"/>
      <c r="M21" s="122">
        <v>45.661999999999999</v>
      </c>
      <c r="N21" s="78">
        <v>45.661999999999999</v>
      </c>
      <c r="O21" s="35" t="s">
        <v>370</v>
      </c>
      <c r="P21" s="317"/>
    </row>
    <row r="22" spans="1:22" s="123" customFormat="1" ht="63">
      <c r="A22" s="118">
        <v>10</v>
      </c>
      <c r="B22" s="125" t="s">
        <v>191</v>
      </c>
      <c r="C22" s="288" t="s">
        <v>378</v>
      </c>
      <c r="D22" s="289"/>
      <c r="E22" s="104">
        <v>7968196</v>
      </c>
      <c r="F22" s="126" t="s">
        <v>192</v>
      </c>
      <c r="G22" s="78">
        <v>5270</v>
      </c>
      <c r="H22" s="72">
        <v>720</v>
      </c>
      <c r="I22" s="72">
        <v>720</v>
      </c>
      <c r="J22" s="121">
        <v>574.64800000000002</v>
      </c>
      <c r="K22" s="78"/>
      <c r="L22" s="78"/>
      <c r="M22" s="122">
        <v>14.941000000000031</v>
      </c>
      <c r="N22" s="78">
        <v>14.941000000000031</v>
      </c>
      <c r="O22" s="35" t="s">
        <v>378</v>
      </c>
      <c r="P22" s="315"/>
    </row>
    <row r="23" spans="1:22" s="123" customFormat="1" ht="63">
      <c r="A23" s="118">
        <v>11</v>
      </c>
      <c r="B23" s="119" t="s">
        <v>193</v>
      </c>
      <c r="C23" s="288" t="s">
        <v>378</v>
      </c>
      <c r="D23" s="289"/>
      <c r="E23" s="104">
        <v>8013422</v>
      </c>
      <c r="F23" s="104" t="s">
        <v>194</v>
      </c>
      <c r="G23" s="72">
        <v>1100</v>
      </c>
      <c r="H23" s="72">
        <v>100</v>
      </c>
      <c r="I23" s="72">
        <v>100</v>
      </c>
      <c r="J23" s="121">
        <v>93.263999999999996</v>
      </c>
      <c r="K23" s="72"/>
      <c r="L23" s="72"/>
      <c r="M23" s="121">
        <v>7.27</v>
      </c>
      <c r="N23" s="72">
        <v>7.27</v>
      </c>
      <c r="O23" s="35" t="s">
        <v>378</v>
      </c>
      <c r="P23" s="315"/>
      <c r="Q23" s="124"/>
      <c r="R23" s="18"/>
      <c r="S23" s="127" t="e">
        <f>Q23/R23</f>
        <v>#DIV/0!</v>
      </c>
    </row>
    <row r="24" spans="1:22" s="123" customFormat="1" ht="47.25">
      <c r="A24" s="118">
        <v>12</v>
      </c>
      <c r="B24" s="119" t="s">
        <v>195</v>
      </c>
      <c r="C24" s="104" t="s">
        <v>375</v>
      </c>
      <c r="D24" s="104" t="s">
        <v>377</v>
      </c>
      <c r="E24" s="104" t="s">
        <v>196</v>
      </c>
      <c r="F24" s="104" t="s">
        <v>197</v>
      </c>
      <c r="G24" s="72">
        <v>350</v>
      </c>
      <c r="H24" s="72">
        <v>350</v>
      </c>
      <c r="I24" s="72">
        <v>350</v>
      </c>
      <c r="J24" s="72">
        <v>350</v>
      </c>
      <c r="K24" s="72"/>
      <c r="L24" s="72"/>
      <c r="M24" s="121">
        <v>2.9950000000000001</v>
      </c>
      <c r="N24" s="72">
        <v>2.9950000000000001</v>
      </c>
      <c r="O24" s="35" t="s">
        <v>376</v>
      </c>
      <c r="P24" s="315" t="s">
        <v>377</v>
      </c>
    </row>
    <row r="25" spans="1:22" s="116" customFormat="1">
      <c r="A25" s="128"/>
      <c r="B25" s="129"/>
      <c r="C25" s="129"/>
      <c r="D25" s="129"/>
      <c r="E25" s="130"/>
      <c r="F25" s="131"/>
      <c r="G25" s="132"/>
      <c r="H25" s="132"/>
      <c r="I25" s="132"/>
      <c r="J25" s="132"/>
      <c r="K25" s="132"/>
      <c r="L25" s="132"/>
      <c r="M25" s="132"/>
      <c r="N25" s="132"/>
      <c r="O25" s="114"/>
      <c r="P25" s="314"/>
    </row>
    <row r="26" spans="1:22" s="123" customFormat="1">
      <c r="A26" s="108"/>
      <c r="B26" s="133"/>
      <c r="C26" s="133"/>
      <c r="D26" s="133"/>
      <c r="E26" s="110"/>
      <c r="F26" s="111"/>
      <c r="G26" s="112"/>
      <c r="H26" s="112"/>
      <c r="I26" s="112"/>
      <c r="J26" s="112"/>
      <c r="K26" s="112"/>
      <c r="L26" s="112"/>
      <c r="M26" s="112"/>
      <c r="N26" s="112"/>
      <c r="O26" s="134"/>
    </row>
    <row r="27" spans="1:22" s="123" customFormat="1">
      <c r="A27" s="108"/>
      <c r="B27" s="133"/>
      <c r="C27" s="133"/>
      <c r="D27" s="133"/>
      <c r="E27" s="110"/>
      <c r="F27" s="111"/>
      <c r="G27" s="112"/>
      <c r="H27" s="112"/>
      <c r="I27" s="112"/>
      <c r="J27" s="112"/>
      <c r="K27" s="112"/>
      <c r="L27" s="112"/>
      <c r="M27" s="112"/>
      <c r="N27" s="112"/>
      <c r="O27" s="135"/>
      <c r="P27" s="136"/>
      <c r="Q27" s="136"/>
      <c r="R27" s="136"/>
      <c r="S27" s="136"/>
      <c r="T27" s="136"/>
      <c r="U27" s="136"/>
      <c r="V27" s="136"/>
    </row>
    <row r="28" spans="1:22" s="13" customFormat="1">
      <c r="A28" s="108"/>
      <c r="B28" s="133"/>
      <c r="C28" s="133"/>
      <c r="D28" s="133"/>
      <c r="E28" s="110"/>
      <c r="F28" s="111"/>
      <c r="G28" s="112"/>
      <c r="H28" s="112"/>
      <c r="I28" s="112"/>
      <c r="J28" s="112"/>
      <c r="K28" s="112"/>
      <c r="L28" s="112"/>
      <c r="M28" s="112"/>
      <c r="N28" s="112"/>
      <c r="O28" s="137"/>
      <c r="P28" s="55"/>
      <c r="Q28" s="55"/>
      <c r="R28" s="55"/>
      <c r="S28" s="55"/>
      <c r="T28" s="55"/>
      <c r="U28" s="55"/>
      <c r="V28" s="55"/>
    </row>
    <row r="29" spans="1:22" s="18" customFormat="1">
      <c r="A29" s="108"/>
      <c r="B29" s="133"/>
      <c r="C29" s="133"/>
      <c r="D29" s="133"/>
      <c r="E29" s="110"/>
      <c r="F29" s="111"/>
      <c r="G29" s="112"/>
      <c r="H29" s="112"/>
      <c r="I29" s="112"/>
      <c r="J29" s="112"/>
      <c r="K29" s="112"/>
      <c r="L29" s="112"/>
      <c r="M29" s="112"/>
      <c r="N29" s="112"/>
      <c r="O29" s="137"/>
      <c r="P29" s="55"/>
      <c r="Q29" s="55"/>
      <c r="R29" s="55"/>
      <c r="S29" s="55"/>
      <c r="T29" s="55"/>
      <c r="U29" s="55"/>
      <c r="V29" s="55"/>
    </row>
    <row r="30" spans="1:22" s="116" customFormat="1">
      <c r="A30" s="108"/>
      <c r="B30" s="133"/>
      <c r="C30" s="133"/>
      <c r="D30" s="133"/>
      <c r="E30" s="110"/>
      <c r="F30" s="111"/>
      <c r="G30" s="112"/>
      <c r="H30" s="112"/>
      <c r="I30" s="112"/>
      <c r="J30" s="112"/>
      <c r="K30" s="112"/>
      <c r="L30" s="112"/>
      <c r="M30" s="112"/>
      <c r="N30" s="112"/>
      <c r="O30" s="110"/>
      <c r="P30" s="108"/>
      <c r="Q30" s="108"/>
      <c r="R30" s="108"/>
      <c r="S30" s="108"/>
      <c r="T30" s="108"/>
      <c r="U30" s="108"/>
      <c r="V30" s="108"/>
    </row>
    <row r="31" spans="1:22" s="123" customFormat="1">
      <c r="A31" s="108"/>
      <c r="B31" s="133"/>
      <c r="C31" s="133"/>
      <c r="D31" s="133"/>
      <c r="E31" s="110"/>
      <c r="F31" s="111"/>
      <c r="G31" s="112"/>
      <c r="H31" s="112"/>
      <c r="I31" s="112"/>
      <c r="J31" s="112"/>
      <c r="K31" s="112"/>
      <c r="L31" s="112"/>
      <c r="M31" s="112"/>
      <c r="N31" s="112"/>
      <c r="O31" s="110"/>
      <c r="P31" s="108"/>
      <c r="Q31" s="108"/>
      <c r="R31" s="108"/>
      <c r="S31" s="108"/>
      <c r="T31" s="108"/>
      <c r="U31" s="108"/>
      <c r="V31" s="108"/>
    </row>
    <row r="35" spans="1:22" s="133" customFormat="1">
      <c r="A35" s="108"/>
      <c r="E35" s="110"/>
      <c r="F35" s="111"/>
      <c r="G35" s="112"/>
      <c r="H35" s="112"/>
      <c r="I35" s="112"/>
      <c r="J35" s="112"/>
      <c r="K35" s="112"/>
      <c r="L35" s="112"/>
      <c r="M35" s="112"/>
      <c r="N35" s="112"/>
      <c r="O35" s="110"/>
      <c r="P35" s="108"/>
      <c r="Q35" s="108"/>
      <c r="R35" s="108"/>
      <c r="S35" s="108"/>
      <c r="T35" s="108"/>
      <c r="U35" s="108"/>
      <c r="V35" s="108"/>
    </row>
    <row r="36" spans="1:22" s="133" customFormat="1">
      <c r="A36" s="108"/>
      <c r="E36" s="110"/>
      <c r="F36" s="111"/>
      <c r="G36" s="112"/>
      <c r="H36" s="112"/>
      <c r="I36" s="112"/>
      <c r="J36" s="112"/>
      <c r="K36" s="112"/>
      <c r="L36" s="112"/>
      <c r="M36" s="112"/>
      <c r="N36" s="112"/>
      <c r="O36" s="110"/>
      <c r="P36" s="108"/>
      <c r="Q36" s="108"/>
      <c r="R36" s="108"/>
      <c r="S36" s="108"/>
      <c r="T36" s="108"/>
      <c r="U36" s="108"/>
      <c r="V36" s="108"/>
    </row>
  </sheetData>
  <mergeCells count="29">
    <mergeCell ref="C13:D13"/>
    <mergeCell ref="C19:D19"/>
    <mergeCell ref="C20:D20"/>
    <mergeCell ref="C22:D22"/>
    <mergeCell ref="C23:D23"/>
    <mergeCell ref="N9:N11"/>
    <mergeCell ref="A4:O4"/>
    <mergeCell ref="C9:D9"/>
    <mergeCell ref="C10:C11"/>
    <mergeCell ref="D10:D11"/>
    <mergeCell ref="A5:O5"/>
    <mergeCell ref="A6:O6"/>
    <mergeCell ref="A7:O7"/>
    <mergeCell ref="A1:O1"/>
    <mergeCell ref="K9:K11"/>
    <mergeCell ref="A2:B2"/>
    <mergeCell ref="A3:O3"/>
    <mergeCell ref="A8:O8"/>
    <mergeCell ref="A9:A11"/>
    <mergeCell ref="B9:B11"/>
    <mergeCell ref="E9:E11"/>
    <mergeCell ref="O9:O11"/>
    <mergeCell ref="F9:H9"/>
    <mergeCell ref="F10:F11"/>
    <mergeCell ref="G10:H10"/>
    <mergeCell ref="L9:L11"/>
    <mergeCell ref="I9:I11"/>
    <mergeCell ref="J9:J11"/>
    <mergeCell ref="M9:M11"/>
  </mergeCells>
  <pageMargins left="0.5" right="0.5" top="0.5" bottom="0.5" header="0.118110236220472" footer="0.118110236220472"/>
  <pageSetup paperSize="9" scale="9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70" zoomScaleNormal="70" workbookViewId="0">
      <selection activeCell="Q15" sqref="Q15"/>
    </sheetView>
  </sheetViews>
  <sheetFormatPr defaultColWidth="9" defaultRowHeight="15.75"/>
  <cols>
    <col min="1" max="1" width="5.42578125" style="200" customWidth="1"/>
    <col min="2" max="2" width="35.5703125" style="136" customWidth="1"/>
    <col min="3" max="4" width="15.7109375" style="134" hidden="1" customWidth="1"/>
    <col min="5" max="5" width="13.5703125" style="199" hidden="1" customWidth="1"/>
    <col min="6" max="6" width="17.5703125" style="200" customWidth="1"/>
    <col min="7" max="7" width="11.5703125" style="201" customWidth="1"/>
    <col min="8" max="8" width="12.5703125" style="201" customWidth="1"/>
    <col min="9" max="9" width="12.42578125" style="201" customWidth="1"/>
    <col min="10" max="10" width="12.5703125" style="201" customWidth="1"/>
    <col min="11" max="11" width="11.5703125" style="201" customWidth="1"/>
    <col min="12" max="12" width="10.5703125" style="201" hidden="1" customWidth="1"/>
    <col min="13" max="13" width="10.5703125" style="201" customWidth="1"/>
    <col min="14" max="14" width="10.5703125" style="201" hidden="1" customWidth="1"/>
    <col min="15" max="15" width="14" style="134" customWidth="1"/>
    <col min="16" max="16" width="13" style="123" bestFit="1" customWidth="1"/>
    <col min="17" max="18" width="13.7109375" style="123" bestFit="1" customWidth="1"/>
    <col min="19" max="16384" width="9" style="123"/>
  </cols>
  <sheetData>
    <row r="1" spans="1:21">
      <c r="A1" s="291" t="s">
        <v>352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21">
      <c r="A2" s="292" t="s">
        <v>161</v>
      </c>
      <c r="B2" s="292"/>
      <c r="C2" s="181"/>
      <c r="D2" s="181"/>
    </row>
    <row r="3" spans="1:21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1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181"/>
      <c r="O4" s="181"/>
    </row>
    <row r="5" spans="1:21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47"/>
      <c r="O5" s="247"/>
    </row>
    <row r="6" spans="1:21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48"/>
      <c r="O6" s="248"/>
    </row>
    <row r="7" spans="1:21">
      <c r="A7" s="268" t="s">
        <v>478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49"/>
      <c r="O7" s="249"/>
    </row>
    <row r="8" spans="1:21">
      <c r="A8" s="318" t="s">
        <v>481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</row>
    <row r="9" spans="1:21">
      <c r="A9" s="269" t="s">
        <v>0</v>
      </c>
      <c r="B9" s="269" t="s">
        <v>18</v>
      </c>
      <c r="C9" s="269" t="s">
        <v>342</v>
      </c>
      <c r="D9" s="269"/>
      <c r="E9" s="271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84" t="s">
        <v>17</v>
      </c>
      <c r="L9" s="284"/>
      <c r="M9" s="272" t="s">
        <v>49</v>
      </c>
      <c r="N9" s="284" t="s">
        <v>48</v>
      </c>
      <c r="O9" s="269" t="s">
        <v>137</v>
      </c>
    </row>
    <row r="10" spans="1:21">
      <c r="A10" s="269"/>
      <c r="B10" s="269"/>
      <c r="C10" s="269" t="s">
        <v>382</v>
      </c>
      <c r="D10" s="269" t="s">
        <v>381</v>
      </c>
      <c r="E10" s="271"/>
      <c r="F10" s="269" t="s">
        <v>31</v>
      </c>
      <c r="G10" s="294" t="s">
        <v>15</v>
      </c>
      <c r="H10" s="294"/>
      <c r="I10" s="273"/>
      <c r="J10" s="273"/>
      <c r="K10" s="285"/>
      <c r="L10" s="285"/>
      <c r="M10" s="273"/>
      <c r="N10" s="285"/>
      <c r="O10" s="269"/>
    </row>
    <row r="11" spans="1:21" ht="47.25">
      <c r="A11" s="269"/>
      <c r="B11" s="269"/>
      <c r="C11" s="269"/>
      <c r="D11" s="269"/>
      <c r="E11" s="271"/>
      <c r="F11" s="269"/>
      <c r="G11" s="182" t="s">
        <v>19</v>
      </c>
      <c r="H11" s="145" t="s">
        <v>47</v>
      </c>
      <c r="I11" s="274"/>
      <c r="J11" s="274"/>
      <c r="K11" s="286"/>
      <c r="L11" s="286"/>
      <c r="M11" s="274"/>
      <c r="N11" s="286"/>
      <c r="O11" s="269"/>
    </row>
    <row r="12" spans="1:21" s="117" customFormat="1">
      <c r="A12" s="241"/>
      <c r="B12" s="186" t="s">
        <v>4</v>
      </c>
      <c r="C12" s="187"/>
      <c r="D12" s="187"/>
      <c r="E12" s="240"/>
      <c r="F12" s="188"/>
      <c r="G12" s="71">
        <f>SUM(G13:G38)</f>
        <v>98251.887999999992</v>
      </c>
      <c r="H12" s="71">
        <f t="shared" ref="H12:M12" si="0">SUM(H13:H38)</f>
        <v>13711.14</v>
      </c>
      <c r="I12" s="71">
        <f t="shared" si="0"/>
        <v>15569.14</v>
      </c>
      <c r="J12" s="71">
        <f t="shared" si="0"/>
        <v>6710</v>
      </c>
      <c r="K12" s="71">
        <f t="shared" si="0"/>
        <v>8205</v>
      </c>
      <c r="L12" s="71">
        <f t="shared" si="0"/>
        <v>5356</v>
      </c>
      <c r="M12" s="71">
        <f t="shared" si="0"/>
        <v>0</v>
      </c>
      <c r="N12" s="70">
        <f t="shared" ref="N12" si="1">SUM(N13:N34)</f>
        <v>0</v>
      </c>
      <c r="O12" s="241"/>
      <c r="P12" s="13"/>
      <c r="Q12" s="116"/>
      <c r="R12" s="116"/>
      <c r="S12" s="116"/>
      <c r="T12" s="116"/>
      <c r="U12" s="116"/>
    </row>
    <row r="13" spans="1:21" ht="31.5">
      <c r="A13" s="189">
        <v>1</v>
      </c>
      <c r="B13" s="190" t="s">
        <v>399</v>
      </c>
      <c r="C13" s="242" t="s">
        <v>408</v>
      </c>
      <c r="D13" s="290" t="s">
        <v>378</v>
      </c>
      <c r="E13" s="191">
        <v>8022252</v>
      </c>
      <c r="F13" s="192" t="s">
        <v>427</v>
      </c>
      <c r="G13" s="204">
        <v>2900</v>
      </c>
      <c r="H13" s="204">
        <v>2900</v>
      </c>
      <c r="I13" s="204">
        <v>2900</v>
      </c>
      <c r="J13" s="204">
        <v>2850</v>
      </c>
      <c r="K13" s="205">
        <v>47</v>
      </c>
      <c r="L13" s="69">
        <v>100</v>
      </c>
      <c r="M13" s="69"/>
      <c r="N13" s="69"/>
      <c r="O13" s="197" t="s">
        <v>419</v>
      </c>
      <c r="P13" s="124"/>
    </row>
    <row r="14" spans="1:21" ht="31.5">
      <c r="A14" s="189">
        <v>2</v>
      </c>
      <c r="B14" s="190" t="s">
        <v>400</v>
      </c>
      <c r="C14" s="242" t="s">
        <v>408</v>
      </c>
      <c r="D14" s="290"/>
      <c r="E14" s="191">
        <v>7960115</v>
      </c>
      <c r="F14" s="192" t="s">
        <v>421</v>
      </c>
      <c r="G14" s="204">
        <v>1150</v>
      </c>
      <c r="H14" s="204">
        <v>551</v>
      </c>
      <c r="I14" s="204">
        <v>551</v>
      </c>
      <c r="J14" s="204">
        <v>510</v>
      </c>
      <c r="K14" s="205">
        <v>41</v>
      </c>
      <c r="L14" s="69">
        <v>100</v>
      </c>
      <c r="M14" s="69"/>
      <c r="N14" s="69"/>
      <c r="O14" s="197" t="s">
        <v>419</v>
      </c>
      <c r="P14" s="124"/>
    </row>
    <row r="15" spans="1:21" ht="47.25">
      <c r="A15" s="189">
        <v>3</v>
      </c>
      <c r="B15" s="190" t="s">
        <v>401</v>
      </c>
      <c r="C15" s="242" t="s">
        <v>413</v>
      </c>
      <c r="D15" s="242" t="s">
        <v>414</v>
      </c>
      <c r="E15" s="191"/>
      <c r="F15" s="192"/>
      <c r="G15" s="204">
        <v>1000</v>
      </c>
      <c r="H15" s="204">
        <v>1000</v>
      </c>
      <c r="I15" s="204">
        <v>1000</v>
      </c>
      <c r="J15" s="204"/>
      <c r="K15" s="205">
        <v>1000</v>
      </c>
      <c r="L15" s="69">
        <v>200</v>
      </c>
      <c r="M15" s="69"/>
      <c r="N15" s="69"/>
      <c r="O15" s="197"/>
      <c r="P15" s="124"/>
    </row>
    <row r="16" spans="1:21" ht="63">
      <c r="A16" s="189">
        <v>4</v>
      </c>
      <c r="B16" s="190" t="s">
        <v>157</v>
      </c>
      <c r="C16" s="242" t="s">
        <v>418</v>
      </c>
      <c r="D16" s="242"/>
      <c r="E16" s="191">
        <v>7901851</v>
      </c>
      <c r="F16" s="192" t="s">
        <v>334</v>
      </c>
      <c r="G16" s="204">
        <v>3500</v>
      </c>
      <c r="H16" s="204">
        <v>140</v>
      </c>
      <c r="I16" s="204">
        <v>140</v>
      </c>
      <c r="J16" s="204"/>
      <c r="K16" s="205">
        <v>140</v>
      </c>
      <c r="L16" s="69">
        <v>300</v>
      </c>
      <c r="M16" s="69"/>
      <c r="N16" s="69"/>
      <c r="O16" s="197"/>
      <c r="P16" s="124"/>
    </row>
    <row r="17" spans="1:21" ht="63">
      <c r="A17" s="189">
        <v>5</v>
      </c>
      <c r="B17" s="190" t="s">
        <v>158</v>
      </c>
      <c r="C17" s="242" t="s">
        <v>418</v>
      </c>
      <c r="D17" s="242"/>
      <c r="E17" s="191">
        <v>7958485</v>
      </c>
      <c r="F17" s="192" t="s">
        <v>345</v>
      </c>
      <c r="G17" s="204">
        <v>2600</v>
      </c>
      <c r="H17" s="204">
        <v>139</v>
      </c>
      <c r="I17" s="204">
        <v>139</v>
      </c>
      <c r="J17" s="204"/>
      <c r="K17" s="205">
        <v>139</v>
      </c>
      <c r="L17" s="69">
        <v>100</v>
      </c>
      <c r="M17" s="69"/>
      <c r="N17" s="69"/>
      <c r="O17" s="197"/>
      <c r="P17" s="124"/>
    </row>
    <row r="18" spans="1:21" ht="47.25">
      <c r="A18" s="189">
        <v>6</v>
      </c>
      <c r="B18" s="190" t="s">
        <v>159</v>
      </c>
      <c r="C18" s="242" t="s">
        <v>418</v>
      </c>
      <c r="D18" s="242"/>
      <c r="E18" s="102" t="s">
        <v>344</v>
      </c>
      <c r="F18" s="193" t="s">
        <v>346</v>
      </c>
      <c r="G18" s="204">
        <v>3063.3890000000001</v>
      </c>
      <c r="H18" s="204">
        <v>264</v>
      </c>
      <c r="I18" s="204">
        <v>264</v>
      </c>
      <c r="J18" s="204"/>
      <c r="K18" s="205">
        <v>264</v>
      </c>
      <c r="L18" s="69"/>
      <c r="M18" s="69"/>
      <c r="N18" s="69"/>
      <c r="O18" s="35"/>
      <c r="P18" s="124"/>
    </row>
    <row r="19" spans="1:21" ht="47.25">
      <c r="A19" s="104">
        <v>7</v>
      </c>
      <c r="B19" s="190" t="s">
        <v>148</v>
      </c>
      <c r="C19" s="242" t="s">
        <v>418</v>
      </c>
      <c r="D19" s="242"/>
      <c r="E19" s="103">
        <v>7995005</v>
      </c>
      <c r="F19" s="193" t="s">
        <v>149</v>
      </c>
      <c r="G19" s="204">
        <v>4048</v>
      </c>
      <c r="H19" s="204">
        <v>3</v>
      </c>
      <c r="I19" s="204">
        <v>3</v>
      </c>
      <c r="J19" s="204"/>
      <c r="K19" s="205">
        <v>3</v>
      </c>
      <c r="L19" s="69"/>
      <c r="M19" s="69"/>
      <c r="N19" s="69"/>
      <c r="O19" s="35"/>
      <c r="P19" s="124"/>
    </row>
    <row r="20" spans="1:21" ht="47.25">
      <c r="A20" s="118">
        <v>8</v>
      </c>
      <c r="B20" s="194" t="s">
        <v>150</v>
      </c>
      <c r="C20" s="242" t="s">
        <v>418</v>
      </c>
      <c r="D20" s="242"/>
      <c r="E20" s="191">
        <v>7995141</v>
      </c>
      <c r="F20" s="193" t="s">
        <v>422</v>
      </c>
      <c r="G20" s="204">
        <v>2970</v>
      </c>
      <c r="H20" s="204">
        <v>2</v>
      </c>
      <c r="I20" s="204">
        <v>2</v>
      </c>
      <c r="J20" s="204"/>
      <c r="K20" s="205">
        <v>2</v>
      </c>
      <c r="L20" s="69">
        <v>100</v>
      </c>
      <c r="M20" s="69"/>
      <c r="N20" s="69"/>
      <c r="O20" s="197"/>
      <c r="P20" s="124"/>
    </row>
    <row r="21" spans="1:21" ht="47.25">
      <c r="A21" s="118">
        <v>9</v>
      </c>
      <c r="B21" s="194" t="s">
        <v>151</v>
      </c>
      <c r="C21" s="242" t="s">
        <v>418</v>
      </c>
      <c r="D21" s="242"/>
      <c r="E21" s="191">
        <v>7995140</v>
      </c>
      <c r="F21" s="193" t="s">
        <v>152</v>
      </c>
      <c r="G21" s="204">
        <v>1870</v>
      </c>
      <c r="H21" s="204">
        <v>3</v>
      </c>
      <c r="I21" s="204">
        <v>3</v>
      </c>
      <c r="J21" s="204"/>
      <c r="K21" s="205">
        <v>3</v>
      </c>
      <c r="L21" s="74">
        <v>2139</v>
      </c>
      <c r="M21" s="69"/>
      <c r="N21" s="69"/>
      <c r="O21" s="195"/>
      <c r="P21" s="124"/>
    </row>
    <row r="22" spans="1:21" s="18" customFormat="1" ht="47.25">
      <c r="A22" s="104">
        <v>10</v>
      </c>
      <c r="B22" s="196" t="s">
        <v>153</v>
      </c>
      <c r="C22" s="242" t="s">
        <v>418</v>
      </c>
      <c r="D22" s="242"/>
      <c r="E22" s="191">
        <v>7995139</v>
      </c>
      <c r="F22" s="104" t="s">
        <v>154</v>
      </c>
      <c r="G22" s="206">
        <v>1760</v>
      </c>
      <c r="H22" s="206">
        <v>3</v>
      </c>
      <c r="I22" s="206">
        <v>3</v>
      </c>
      <c r="J22" s="206"/>
      <c r="K22" s="205">
        <v>3</v>
      </c>
      <c r="L22" s="69"/>
      <c r="M22" s="202"/>
      <c r="N22" s="202"/>
      <c r="O22" s="203"/>
    </row>
    <row r="23" spans="1:21" s="116" customFormat="1" ht="47.25">
      <c r="A23" s="118">
        <v>11</v>
      </c>
      <c r="B23" s="196" t="s">
        <v>155</v>
      </c>
      <c r="C23" s="242" t="s">
        <v>418</v>
      </c>
      <c r="D23" s="242"/>
      <c r="E23" s="102">
        <v>8029450</v>
      </c>
      <c r="F23" s="104" t="s">
        <v>156</v>
      </c>
      <c r="G23" s="206">
        <v>2526.6999999999998</v>
      </c>
      <c r="H23" s="206">
        <v>4</v>
      </c>
      <c r="I23" s="206">
        <v>4</v>
      </c>
      <c r="J23" s="206"/>
      <c r="K23" s="205">
        <v>4</v>
      </c>
      <c r="L23" s="72">
        <v>3</v>
      </c>
      <c r="M23" s="202"/>
      <c r="N23" s="202"/>
      <c r="O23" s="104"/>
      <c r="P23" s="123"/>
      <c r="Q23" s="123"/>
      <c r="R23" s="123"/>
      <c r="S23" s="123"/>
      <c r="T23" s="123"/>
      <c r="U23" s="123"/>
    </row>
    <row r="24" spans="1:21" ht="47.25">
      <c r="A24" s="118">
        <v>12</v>
      </c>
      <c r="B24" s="196" t="s">
        <v>402</v>
      </c>
      <c r="C24" s="242" t="s">
        <v>418</v>
      </c>
      <c r="D24" s="242"/>
      <c r="E24" s="102">
        <v>7832950</v>
      </c>
      <c r="F24" s="104" t="s">
        <v>423</v>
      </c>
      <c r="G24" s="206">
        <v>37400</v>
      </c>
      <c r="H24" s="206">
        <v>4639</v>
      </c>
      <c r="I24" s="206">
        <v>4639</v>
      </c>
      <c r="J24" s="206">
        <v>2200</v>
      </c>
      <c r="K24" s="205">
        <v>2139</v>
      </c>
      <c r="L24" s="72">
        <v>2</v>
      </c>
      <c r="M24" s="202"/>
      <c r="N24" s="202"/>
      <c r="O24" s="104"/>
    </row>
    <row r="25" spans="1:21" ht="47.25">
      <c r="A25" s="118">
        <v>13</v>
      </c>
      <c r="B25" s="196" t="s">
        <v>403</v>
      </c>
      <c r="C25" s="242" t="s">
        <v>418</v>
      </c>
      <c r="D25" s="242"/>
      <c r="E25" s="102">
        <v>7930902</v>
      </c>
      <c r="F25" s="104" t="s">
        <v>335</v>
      </c>
      <c r="G25" s="206">
        <v>2450</v>
      </c>
      <c r="H25" s="206">
        <v>175</v>
      </c>
      <c r="I25" s="206">
        <v>175</v>
      </c>
      <c r="J25" s="206"/>
      <c r="K25" s="205">
        <v>175</v>
      </c>
      <c r="L25" s="72">
        <v>3</v>
      </c>
      <c r="M25" s="202"/>
      <c r="N25" s="202"/>
      <c r="O25" s="104"/>
    </row>
    <row r="26" spans="1:21" ht="47.25">
      <c r="A26" s="118">
        <v>14</v>
      </c>
      <c r="B26" s="196" t="s">
        <v>140</v>
      </c>
      <c r="C26" s="242" t="s">
        <v>418</v>
      </c>
      <c r="D26" s="242"/>
      <c r="E26" s="102">
        <v>7995138</v>
      </c>
      <c r="F26" s="104" t="s">
        <v>141</v>
      </c>
      <c r="G26" s="206">
        <v>4900</v>
      </c>
      <c r="H26" s="206">
        <v>200</v>
      </c>
      <c r="I26" s="206">
        <v>200</v>
      </c>
      <c r="J26" s="206"/>
      <c r="K26" s="205">
        <v>200</v>
      </c>
      <c r="L26" s="72">
        <v>3</v>
      </c>
      <c r="M26" s="202"/>
      <c r="N26" s="202"/>
      <c r="O26" s="104"/>
    </row>
    <row r="27" spans="1:21" ht="47.25">
      <c r="A27" s="118">
        <v>15</v>
      </c>
      <c r="B27" s="196" t="s">
        <v>142</v>
      </c>
      <c r="C27" s="242" t="s">
        <v>418</v>
      </c>
      <c r="D27" s="242"/>
      <c r="E27" s="102">
        <v>7997696</v>
      </c>
      <c r="F27" s="104" t="s">
        <v>143</v>
      </c>
      <c r="G27" s="205">
        <v>2000</v>
      </c>
      <c r="H27" s="206">
        <v>500</v>
      </c>
      <c r="I27" s="206">
        <v>500</v>
      </c>
      <c r="J27" s="205">
        <v>200</v>
      </c>
      <c r="K27" s="205">
        <v>300</v>
      </c>
      <c r="L27" s="72"/>
      <c r="M27" s="202"/>
      <c r="N27" s="202"/>
      <c r="O27" s="104"/>
    </row>
    <row r="28" spans="1:21" s="136" customFormat="1" ht="47.25">
      <c r="A28" s="104">
        <v>16</v>
      </c>
      <c r="B28" s="196" t="s">
        <v>138</v>
      </c>
      <c r="C28" s="242" t="s">
        <v>418</v>
      </c>
      <c r="D28" s="242"/>
      <c r="E28" s="102">
        <v>7995837</v>
      </c>
      <c r="F28" s="104" t="s">
        <v>139</v>
      </c>
      <c r="G28" s="206">
        <v>2400</v>
      </c>
      <c r="H28" s="206">
        <v>200</v>
      </c>
      <c r="I28" s="206">
        <v>200</v>
      </c>
      <c r="J28" s="206">
        <v>100</v>
      </c>
      <c r="K28" s="205">
        <v>100</v>
      </c>
      <c r="L28" s="72">
        <v>41</v>
      </c>
      <c r="M28" s="202"/>
      <c r="N28" s="202"/>
      <c r="O28" s="104"/>
      <c r="P28" s="123"/>
      <c r="Q28" s="123"/>
      <c r="R28" s="123"/>
      <c r="S28" s="123"/>
      <c r="T28" s="123"/>
      <c r="U28" s="123"/>
    </row>
    <row r="29" spans="1:21" ht="47.25">
      <c r="A29" s="104">
        <v>17</v>
      </c>
      <c r="B29" s="196" t="s">
        <v>144</v>
      </c>
      <c r="C29" s="242" t="s">
        <v>418</v>
      </c>
      <c r="D29" s="242"/>
      <c r="E29" s="102">
        <v>8017738</v>
      </c>
      <c r="F29" s="104" t="s">
        <v>145</v>
      </c>
      <c r="G29" s="206">
        <v>6500</v>
      </c>
      <c r="H29" s="206">
        <v>500</v>
      </c>
      <c r="I29" s="206">
        <v>500</v>
      </c>
      <c r="J29" s="206">
        <v>400</v>
      </c>
      <c r="K29" s="205">
        <v>100</v>
      </c>
      <c r="L29" s="72">
        <v>47</v>
      </c>
      <c r="M29" s="202"/>
      <c r="N29" s="202"/>
      <c r="O29" s="104"/>
    </row>
    <row r="30" spans="1:21" ht="47.25">
      <c r="A30" s="104">
        <v>18</v>
      </c>
      <c r="B30" s="196" t="s">
        <v>146</v>
      </c>
      <c r="C30" s="242" t="s">
        <v>409</v>
      </c>
      <c r="D30" s="242" t="s">
        <v>420</v>
      </c>
      <c r="E30" s="191">
        <v>8116146</v>
      </c>
      <c r="F30" s="104" t="s">
        <v>162</v>
      </c>
      <c r="G30" s="206">
        <v>1033.2950000000001</v>
      </c>
      <c r="H30" s="206">
        <v>1033.2950000000001</v>
      </c>
      <c r="I30" s="206">
        <v>1033.2950000000001</v>
      </c>
      <c r="J30" s="206">
        <v>200</v>
      </c>
      <c r="K30" s="205">
        <v>833</v>
      </c>
      <c r="L30" s="72">
        <v>140</v>
      </c>
      <c r="M30" s="202"/>
      <c r="N30" s="202"/>
      <c r="O30" s="242" t="s">
        <v>420</v>
      </c>
    </row>
    <row r="31" spans="1:21" ht="31.5">
      <c r="A31" s="104">
        <v>19</v>
      </c>
      <c r="B31" s="196" t="s">
        <v>147</v>
      </c>
      <c r="C31" s="242" t="s">
        <v>409</v>
      </c>
      <c r="D31" s="242" t="s">
        <v>420</v>
      </c>
      <c r="E31" s="191" t="s">
        <v>343</v>
      </c>
      <c r="F31" s="104" t="s">
        <v>163</v>
      </c>
      <c r="G31" s="206">
        <v>536.84500000000003</v>
      </c>
      <c r="H31" s="206">
        <v>536.84500000000003</v>
      </c>
      <c r="I31" s="206">
        <v>536.84500000000003</v>
      </c>
      <c r="J31" s="206">
        <v>100</v>
      </c>
      <c r="K31" s="205">
        <v>436</v>
      </c>
      <c r="L31" s="72">
        <v>175</v>
      </c>
      <c r="M31" s="202"/>
      <c r="N31" s="202"/>
      <c r="O31" s="242" t="s">
        <v>420</v>
      </c>
    </row>
    <row r="32" spans="1:21" ht="31.5">
      <c r="A32" s="104">
        <v>20</v>
      </c>
      <c r="B32" s="196" t="s">
        <v>404</v>
      </c>
      <c r="C32" s="242" t="s">
        <v>410</v>
      </c>
      <c r="D32" s="242" t="s">
        <v>415</v>
      </c>
      <c r="E32" s="102">
        <v>7807205</v>
      </c>
      <c r="F32" s="104" t="s">
        <v>428</v>
      </c>
      <c r="G32" s="206">
        <v>364.45400000000001</v>
      </c>
      <c r="H32" s="206">
        <v>95</v>
      </c>
      <c r="I32" s="206">
        <v>95</v>
      </c>
      <c r="J32" s="206"/>
      <c r="K32" s="205">
        <v>95</v>
      </c>
      <c r="L32" s="72">
        <v>139</v>
      </c>
      <c r="M32" s="202"/>
      <c r="N32" s="202"/>
      <c r="O32" s="104"/>
    </row>
    <row r="33" spans="1:16" ht="63">
      <c r="A33" s="104">
        <v>21</v>
      </c>
      <c r="B33" s="196" t="s">
        <v>405</v>
      </c>
      <c r="C33" s="242" t="s">
        <v>418</v>
      </c>
      <c r="D33" s="242"/>
      <c r="E33" s="102">
        <v>7991414</v>
      </c>
      <c r="F33" s="104" t="s">
        <v>424</v>
      </c>
      <c r="G33" s="206">
        <v>6100</v>
      </c>
      <c r="H33" s="206">
        <v>45</v>
      </c>
      <c r="I33" s="206">
        <v>45</v>
      </c>
      <c r="J33" s="206"/>
      <c r="K33" s="205">
        <v>45</v>
      </c>
      <c r="L33" s="72">
        <v>264</v>
      </c>
      <c r="M33" s="202"/>
      <c r="N33" s="202"/>
      <c r="O33" s="104"/>
    </row>
    <row r="34" spans="1:16" ht="75">
      <c r="A34" s="104">
        <v>22</v>
      </c>
      <c r="B34" s="194" t="s">
        <v>406</v>
      </c>
      <c r="C34" s="242" t="s">
        <v>411</v>
      </c>
      <c r="D34" s="242" t="s">
        <v>416</v>
      </c>
      <c r="E34" s="198" t="s">
        <v>429</v>
      </c>
      <c r="F34" s="104" t="s">
        <v>425</v>
      </c>
      <c r="G34" s="207">
        <v>455.39599999999996</v>
      </c>
      <c r="H34" s="207">
        <v>205</v>
      </c>
      <c r="I34" s="207">
        <v>205</v>
      </c>
      <c r="J34" s="207"/>
      <c r="K34" s="205">
        <v>205</v>
      </c>
      <c r="L34" s="74">
        <v>1500</v>
      </c>
      <c r="M34" s="69"/>
      <c r="N34" s="69"/>
      <c r="O34" s="195"/>
      <c r="P34" s="124"/>
    </row>
    <row r="35" spans="1:16" ht="75">
      <c r="A35" s="104">
        <v>23</v>
      </c>
      <c r="B35" s="125" t="s">
        <v>407</v>
      </c>
      <c r="C35" s="104" t="s">
        <v>412</v>
      </c>
      <c r="D35" s="104" t="s">
        <v>417</v>
      </c>
      <c r="E35" s="198" t="s">
        <v>430</v>
      </c>
      <c r="F35" s="104" t="s">
        <v>426</v>
      </c>
      <c r="G35" s="202">
        <v>323.80900000000003</v>
      </c>
      <c r="H35" s="202">
        <v>73</v>
      </c>
      <c r="I35" s="202">
        <v>73</v>
      </c>
      <c r="J35" s="202"/>
      <c r="K35" s="202">
        <v>73</v>
      </c>
      <c r="L35" s="202"/>
      <c r="M35" s="202"/>
      <c r="N35" s="202"/>
      <c r="O35" s="104"/>
    </row>
    <row r="36" spans="1:16" ht="31.5">
      <c r="A36" s="104">
        <v>24</v>
      </c>
      <c r="B36" s="125" t="s">
        <v>432</v>
      </c>
      <c r="C36" s="104" t="s">
        <v>433</v>
      </c>
      <c r="D36" s="242" t="s">
        <v>420</v>
      </c>
      <c r="E36" s="102">
        <v>8023835</v>
      </c>
      <c r="F36" s="104" t="s">
        <v>434</v>
      </c>
      <c r="G36" s="202">
        <v>6400</v>
      </c>
      <c r="H36" s="202">
        <v>500</v>
      </c>
      <c r="I36" s="202">
        <v>500</v>
      </c>
      <c r="J36" s="202">
        <v>150</v>
      </c>
      <c r="K36" s="202">
        <v>149</v>
      </c>
      <c r="L36" s="202"/>
      <c r="M36" s="202"/>
      <c r="N36" s="202"/>
      <c r="O36" s="104"/>
    </row>
    <row r="37" spans="1:16" ht="63">
      <c r="A37" s="104">
        <v>25</v>
      </c>
      <c r="B37" s="125" t="s">
        <v>322</v>
      </c>
      <c r="C37" s="104"/>
      <c r="D37" s="104"/>
      <c r="E37" s="191"/>
      <c r="F37" s="118"/>
      <c r="G37" s="202"/>
      <c r="H37" s="202"/>
      <c r="I37" s="202">
        <v>1858</v>
      </c>
      <c r="J37" s="202"/>
      <c r="K37" s="202">
        <f>1858-149</f>
        <v>1709</v>
      </c>
      <c r="L37" s="202"/>
      <c r="M37" s="202"/>
      <c r="N37" s="202"/>
      <c r="O37" s="104" t="s">
        <v>431</v>
      </c>
    </row>
    <row r="38" spans="1:16">
      <c r="A38" s="118"/>
      <c r="B38" s="125"/>
      <c r="C38" s="104"/>
      <c r="D38" s="104"/>
      <c r="E38" s="191"/>
      <c r="F38" s="118"/>
      <c r="G38" s="202"/>
      <c r="H38" s="202"/>
      <c r="I38" s="202"/>
      <c r="J38" s="202"/>
      <c r="K38" s="202"/>
      <c r="L38" s="202"/>
      <c r="M38" s="202"/>
      <c r="N38" s="202"/>
      <c r="O38" s="104"/>
    </row>
  </sheetData>
  <mergeCells count="25">
    <mergeCell ref="D13:D14"/>
    <mergeCell ref="A4:M4"/>
    <mergeCell ref="A1:O1"/>
    <mergeCell ref="A2:B2"/>
    <mergeCell ref="A3:O3"/>
    <mergeCell ref="A8:O8"/>
    <mergeCell ref="A9:A11"/>
    <mergeCell ref="B9:B11"/>
    <mergeCell ref="E9:E11"/>
    <mergeCell ref="J9:J11"/>
    <mergeCell ref="F9:H9"/>
    <mergeCell ref="F10:F11"/>
    <mergeCell ref="G10:H10"/>
    <mergeCell ref="I9:I11"/>
    <mergeCell ref="C9:D9"/>
    <mergeCell ref="C10:C11"/>
    <mergeCell ref="A5:M5"/>
    <mergeCell ref="D10:D11"/>
    <mergeCell ref="O9:O11"/>
    <mergeCell ref="L9:L11"/>
    <mergeCell ref="K9:K11"/>
    <mergeCell ref="M9:M11"/>
    <mergeCell ref="N9:N11"/>
    <mergeCell ref="A6:M6"/>
    <mergeCell ref="A7:M7"/>
  </mergeCells>
  <pageMargins left="0.5" right="0.5" top="0.5" bottom="0.5" header="0.118110236220472" footer="0.118110236220472"/>
  <pageSetup paperSize="9" scale="9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="70" zoomScaleNormal="70" workbookViewId="0">
      <selection activeCell="A8" sqref="A8:O8"/>
    </sheetView>
  </sheetViews>
  <sheetFormatPr defaultColWidth="9.140625" defaultRowHeight="15.75"/>
  <cols>
    <col min="1" max="1" width="4.85546875" style="139" customWidth="1"/>
    <col min="2" max="2" width="35.5703125" style="165" customWidth="1"/>
    <col min="3" max="4" width="15.7109375" style="141" hidden="1" customWidth="1"/>
    <col min="5" max="5" width="13.5703125" style="141" hidden="1" customWidth="1"/>
    <col min="6" max="6" width="17.5703125" style="142" customWidth="1"/>
    <col min="7" max="7" width="11.5703125" style="139" customWidth="1"/>
    <col min="8" max="10" width="12.5703125" style="108" customWidth="1"/>
    <col min="11" max="11" width="11.5703125" style="139" customWidth="1"/>
    <col min="12" max="12" width="10.5703125" style="139" hidden="1" customWidth="1"/>
    <col min="13" max="13" width="11.5703125" style="139" customWidth="1"/>
    <col min="14" max="14" width="10.5703125" style="139" hidden="1" customWidth="1"/>
    <col min="15" max="15" width="14" style="141" customWidth="1"/>
    <col min="16" max="16" width="13" style="139" hidden="1" customWidth="1"/>
    <col min="17" max="18" width="13" style="139" bestFit="1" customWidth="1"/>
    <col min="19" max="20" width="13.7109375" style="139" bestFit="1" customWidth="1"/>
    <col min="21" max="16384" width="9.140625" style="139"/>
  </cols>
  <sheetData>
    <row r="1" spans="1:23">
      <c r="A1" s="295" t="s">
        <v>353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23">
      <c r="A2" s="277" t="s">
        <v>250</v>
      </c>
      <c r="B2" s="277"/>
      <c r="C2" s="214"/>
      <c r="D2" s="214"/>
    </row>
    <row r="3" spans="1:23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3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23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23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3">
      <c r="A7" s="268" t="s">
        <v>479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23">
      <c r="A8" s="310" t="s">
        <v>481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220"/>
    </row>
    <row r="9" spans="1:23" ht="15.6" customHeight="1">
      <c r="A9" s="269" t="s">
        <v>0</v>
      </c>
      <c r="B9" s="269" t="s">
        <v>18</v>
      </c>
      <c r="C9" s="269" t="s">
        <v>342</v>
      </c>
      <c r="D9" s="269"/>
      <c r="E9" s="269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72" t="s">
        <v>17</v>
      </c>
      <c r="L9" s="272" t="s">
        <v>48</v>
      </c>
      <c r="M9" s="272" t="s">
        <v>49</v>
      </c>
      <c r="N9" s="272" t="s">
        <v>48</v>
      </c>
      <c r="O9" s="269" t="s">
        <v>160</v>
      </c>
      <c r="P9" s="269" t="s">
        <v>237</v>
      </c>
    </row>
    <row r="10" spans="1:23">
      <c r="A10" s="269"/>
      <c r="B10" s="269"/>
      <c r="C10" s="269" t="s">
        <v>382</v>
      </c>
      <c r="D10" s="269" t="s">
        <v>381</v>
      </c>
      <c r="E10" s="269"/>
      <c r="F10" s="269" t="s">
        <v>31</v>
      </c>
      <c r="G10" s="294" t="s">
        <v>15</v>
      </c>
      <c r="H10" s="294"/>
      <c r="I10" s="273"/>
      <c r="J10" s="273"/>
      <c r="K10" s="273"/>
      <c r="L10" s="273"/>
      <c r="M10" s="273"/>
      <c r="N10" s="273"/>
      <c r="O10" s="269"/>
      <c r="P10" s="269"/>
    </row>
    <row r="11" spans="1:23" ht="47.25">
      <c r="A11" s="269"/>
      <c r="B11" s="269"/>
      <c r="C11" s="269"/>
      <c r="D11" s="269"/>
      <c r="E11" s="269"/>
      <c r="F11" s="269"/>
      <c r="G11" s="218" t="s">
        <v>19</v>
      </c>
      <c r="H11" s="145" t="s">
        <v>47</v>
      </c>
      <c r="I11" s="274"/>
      <c r="J11" s="274"/>
      <c r="K11" s="274"/>
      <c r="L11" s="274"/>
      <c r="M11" s="274"/>
      <c r="N11" s="274"/>
      <c r="O11" s="269"/>
      <c r="P11" s="269"/>
    </row>
    <row r="12" spans="1:23" s="117" customFormat="1">
      <c r="A12" s="215"/>
      <c r="B12" s="213" t="s">
        <v>22</v>
      </c>
      <c r="C12" s="213"/>
      <c r="D12" s="213"/>
      <c r="E12" s="213"/>
      <c r="F12" s="213"/>
      <c r="G12" s="29">
        <f>SUM(G13:G25)</f>
        <v>55526.84</v>
      </c>
      <c r="H12" s="29">
        <f t="shared" ref="H12:N12" si="0">SUM(H13:H25)</f>
        <v>12622.3</v>
      </c>
      <c r="I12" s="29">
        <f t="shared" si="0"/>
        <v>12405.300000000001</v>
      </c>
      <c r="J12" s="29">
        <f t="shared" si="0"/>
        <v>3890</v>
      </c>
      <c r="K12" s="29">
        <f t="shared" si="0"/>
        <v>8515</v>
      </c>
      <c r="L12" s="29">
        <f t="shared" si="0"/>
        <v>8409</v>
      </c>
      <c r="M12" s="29">
        <f t="shared" si="0"/>
        <v>390</v>
      </c>
      <c r="N12" s="29">
        <f t="shared" si="0"/>
        <v>390</v>
      </c>
      <c r="O12" s="29">
        <f t="shared" ref="O12" si="1">SUM(O13:O23)</f>
        <v>0</v>
      </c>
      <c r="P12" s="221"/>
      <c r="Q12" s="116"/>
      <c r="R12" s="13"/>
      <c r="S12" s="116"/>
      <c r="T12" s="116"/>
      <c r="U12" s="116"/>
      <c r="V12" s="116"/>
      <c r="W12" s="116"/>
    </row>
    <row r="13" spans="1:23" s="123" customFormat="1" ht="38.25">
      <c r="A13" s="118">
        <v>1</v>
      </c>
      <c r="B13" s="119" t="s">
        <v>238</v>
      </c>
      <c r="C13" s="222" t="s">
        <v>438</v>
      </c>
      <c r="D13" s="222"/>
      <c r="E13" s="104">
        <v>8074000</v>
      </c>
      <c r="F13" s="104" t="s">
        <v>251</v>
      </c>
      <c r="G13" s="33">
        <v>5000</v>
      </c>
      <c r="H13" s="34">
        <v>3000</v>
      </c>
      <c r="I13" s="34">
        <v>3000</v>
      </c>
      <c r="J13" s="34">
        <v>2100</v>
      </c>
      <c r="K13" s="34">
        <v>900</v>
      </c>
      <c r="L13" s="34">
        <f>K13</f>
        <v>900</v>
      </c>
      <c r="M13" s="34"/>
      <c r="N13" s="34"/>
      <c r="O13" s="232" t="s">
        <v>450</v>
      </c>
      <c r="P13" s="168"/>
    </row>
    <row r="14" spans="1:23" s="123" customFormat="1" ht="38.25">
      <c r="A14" s="118">
        <v>2</v>
      </c>
      <c r="B14" s="119" t="s">
        <v>239</v>
      </c>
      <c r="C14" s="222" t="s">
        <v>438</v>
      </c>
      <c r="D14" s="222"/>
      <c r="E14" s="104" t="s">
        <v>440</v>
      </c>
      <c r="F14" s="104" t="s">
        <v>441</v>
      </c>
      <c r="G14" s="33">
        <v>10000</v>
      </c>
      <c r="H14" s="34">
        <v>2000</v>
      </c>
      <c r="I14" s="34">
        <v>1783.002</v>
      </c>
      <c r="J14" s="34"/>
      <c r="K14" s="34">
        <v>1783.002</v>
      </c>
      <c r="L14" s="34">
        <f t="shared" ref="L14:L23" si="2">K14</f>
        <v>1783.002</v>
      </c>
      <c r="M14" s="34"/>
      <c r="N14" s="34"/>
      <c r="O14" s="35" t="s">
        <v>325</v>
      </c>
      <c r="P14" s="223">
        <v>6020</v>
      </c>
      <c r="Q14" s="124"/>
      <c r="R14" s="124"/>
    </row>
    <row r="15" spans="1:23" s="123" customFormat="1" ht="38.25">
      <c r="A15" s="118">
        <v>3</v>
      </c>
      <c r="B15" s="119" t="s">
        <v>240</v>
      </c>
      <c r="C15" s="222" t="s">
        <v>438</v>
      </c>
      <c r="D15" s="222"/>
      <c r="E15" s="104">
        <v>7863547</v>
      </c>
      <c r="F15" s="104" t="s">
        <v>252</v>
      </c>
      <c r="G15" s="33">
        <v>8000</v>
      </c>
      <c r="H15" s="34">
        <v>288</v>
      </c>
      <c r="I15" s="39">
        <v>288</v>
      </c>
      <c r="J15" s="34">
        <v>0</v>
      </c>
      <c r="K15" s="224">
        <v>288</v>
      </c>
      <c r="L15" s="34">
        <f t="shared" si="2"/>
        <v>288</v>
      </c>
      <c r="M15" s="34"/>
      <c r="N15" s="34"/>
      <c r="O15" s="35" t="s">
        <v>34</v>
      </c>
      <c r="P15" s="225"/>
    </row>
    <row r="16" spans="1:23" s="123" customFormat="1" ht="31.5">
      <c r="A16" s="118">
        <v>4</v>
      </c>
      <c r="B16" s="119" t="s">
        <v>241</v>
      </c>
      <c r="C16" s="288" t="s">
        <v>378</v>
      </c>
      <c r="D16" s="289"/>
      <c r="E16" s="104">
        <v>7983589</v>
      </c>
      <c r="F16" s="104" t="s">
        <v>253</v>
      </c>
      <c r="G16" s="38">
        <v>14996.96</v>
      </c>
      <c r="H16" s="39">
        <v>528</v>
      </c>
      <c r="I16" s="39">
        <v>528</v>
      </c>
      <c r="J16" s="39">
        <v>400</v>
      </c>
      <c r="K16" s="224">
        <v>128</v>
      </c>
      <c r="L16" s="34">
        <f t="shared" si="2"/>
        <v>128</v>
      </c>
      <c r="M16" s="38"/>
      <c r="N16" s="38"/>
      <c r="O16" s="35" t="s">
        <v>34</v>
      </c>
      <c r="P16" s="225"/>
      <c r="Q16" s="124"/>
    </row>
    <row r="17" spans="1:23" s="123" customFormat="1" ht="38.25">
      <c r="A17" s="118">
        <v>5</v>
      </c>
      <c r="B17" s="119" t="s">
        <v>242</v>
      </c>
      <c r="C17" s="222" t="s">
        <v>438</v>
      </c>
      <c r="D17" s="222"/>
      <c r="E17" s="104">
        <v>8018404</v>
      </c>
      <c r="F17" s="104" t="s">
        <v>243</v>
      </c>
      <c r="G17" s="33">
        <v>5500</v>
      </c>
      <c r="H17" s="39">
        <v>1558</v>
      </c>
      <c r="I17" s="39">
        <v>1558</v>
      </c>
      <c r="J17" s="39">
        <v>1000</v>
      </c>
      <c r="K17" s="226">
        <v>557.70000000000005</v>
      </c>
      <c r="L17" s="34">
        <f t="shared" si="2"/>
        <v>557.70000000000005</v>
      </c>
      <c r="M17" s="40"/>
      <c r="N17" s="40"/>
      <c r="O17" s="35" t="s">
        <v>34</v>
      </c>
      <c r="P17" s="225"/>
      <c r="Q17" s="151"/>
      <c r="R17" s="124"/>
      <c r="S17" s="18"/>
      <c r="T17" s="127" t="e">
        <f>R17/S17</f>
        <v>#DIV/0!</v>
      </c>
    </row>
    <row r="18" spans="1:23" s="123" customFormat="1" ht="38.25">
      <c r="A18" s="118">
        <v>6</v>
      </c>
      <c r="B18" s="119" t="s">
        <v>244</v>
      </c>
      <c r="C18" s="222" t="s">
        <v>438</v>
      </c>
      <c r="D18" s="222"/>
      <c r="E18" s="104">
        <v>8018521</v>
      </c>
      <c r="F18" s="104" t="s">
        <v>254</v>
      </c>
      <c r="G18" s="33">
        <v>4500</v>
      </c>
      <c r="H18" s="39">
        <v>700</v>
      </c>
      <c r="I18" s="39">
        <v>700</v>
      </c>
      <c r="J18" s="39">
        <v>0</v>
      </c>
      <c r="K18" s="224">
        <v>700</v>
      </c>
      <c r="L18" s="34">
        <f t="shared" si="2"/>
        <v>700</v>
      </c>
      <c r="M18" s="40"/>
      <c r="N18" s="40"/>
      <c r="O18" s="35" t="s">
        <v>34</v>
      </c>
      <c r="P18" s="227"/>
      <c r="Q18" s="152"/>
      <c r="R18" s="153"/>
      <c r="S18" s="153"/>
      <c r="T18" s="153"/>
      <c r="U18" s="153"/>
      <c r="V18" s="153"/>
      <c r="W18" s="153"/>
    </row>
    <row r="19" spans="1:23" s="154" customFormat="1" ht="47.25">
      <c r="A19" s="118">
        <v>7</v>
      </c>
      <c r="B19" s="119" t="s">
        <v>245</v>
      </c>
      <c r="C19" s="104" t="s">
        <v>413</v>
      </c>
      <c r="D19" s="216" t="s">
        <v>414</v>
      </c>
      <c r="E19" s="104"/>
      <c r="F19" s="167"/>
      <c r="G19" s="40">
        <v>1000</v>
      </c>
      <c r="H19" s="40">
        <v>1000</v>
      </c>
      <c r="I19" s="39">
        <v>1000</v>
      </c>
      <c r="J19" s="40"/>
      <c r="K19" s="40">
        <v>1000</v>
      </c>
      <c r="L19" s="34">
        <f t="shared" si="2"/>
        <v>1000</v>
      </c>
      <c r="M19" s="40"/>
      <c r="N19" s="40"/>
      <c r="O19" s="35" t="s">
        <v>34</v>
      </c>
      <c r="P19" s="228"/>
    </row>
    <row r="20" spans="1:23" s="154" customFormat="1" ht="38.25">
      <c r="A20" s="118">
        <v>8</v>
      </c>
      <c r="B20" s="119" t="s">
        <v>246</v>
      </c>
      <c r="C20" s="222" t="s">
        <v>445</v>
      </c>
      <c r="D20" s="177"/>
      <c r="E20" s="104">
        <v>8143504</v>
      </c>
      <c r="F20" s="104" t="s">
        <v>255</v>
      </c>
      <c r="G20" s="40">
        <v>2000</v>
      </c>
      <c r="H20" s="168">
        <v>858.3</v>
      </c>
      <c r="I20" s="168">
        <v>858.298</v>
      </c>
      <c r="J20" s="168"/>
      <c r="K20" s="229">
        <v>858.298</v>
      </c>
      <c r="L20" s="34">
        <f t="shared" si="2"/>
        <v>858.298</v>
      </c>
      <c r="M20" s="174"/>
      <c r="N20" s="174"/>
      <c r="O20" s="35" t="s">
        <v>451</v>
      </c>
      <c r="P20" s="228"/>
    </row>
    <row r="21" spans="1:23" s="154" customFormat="1" ht="38.25">
      <c r="A21" s="118">
        <v>9</v>
      </c>
      <c r="B21" s="119" t="s">
        <v>247</v>
      </c>
      <c r="C21" s="222" t="s">
        <v>445</v>
      </c>
      <c r="D21" s="177"/>
      <c r="E21" s="104">
        <v>8143502</v>
      </c>
      <c r="F21" s="104" t="s">
        <v>256</v>
      </c>
      <c r="G21" s="40">
        <v>1000</v>
      </c>
      <c r="H21" s="168">
        <v>1000</v>
      </c>
      <c r="I21" s="168">
        <v>1000</v>
      </c>
      <c r="J21" s="168"/>
      <c r="K21" s="230">
        <v>1000</v>
      </c>
      <c r="L21" s="34">
        <f t="shared" si="2"/>
        <v>1000</v>
      </c>
      <c r="M21" s="174"/>
      <c r="N21" s="174"/>
      <c r="O21" s="35" t="s">
        <v>451</v>
      </c>
      <c r="P21" s="228"/>
    </row>
    <row r="22" spans="1:23" s="158" customFormat="1" ht="38.25">
      <c r="A22" s="118">
        <v>10</v>
      </c>
      <c r="B22" s="119" t="s">
        <v>248</v>
      </c>
      <c r="C22" s="222" t="s">
        <v>438</v>
      </c>
      <c r="D22" s="222"/>
      <c r="E22" s="104">
        <v>8142667</v>
      </c>
      <c r="F22" s="104" t="s">
        <v>257</v>
      </c>
      <c r="G22" s="40">
        <v>500</v>
      </c>
      <c r="H22" s="40">
        <v>500</v>
      </c>
      <c r="I22" s="40">
        <v>500</v>
      </c>
      <c r="J22" s="40"/>
      <c r="K22" s="40">
        <v>500</v>
      </c>
      <c r="L22" s="34">
        <f t="shared" si="2"/>
        <v>500</v>
      </c>
      <c r="M22" s="40"/>
      <c r="N22" s="40"/>
      <c r="O22" s="35" t="s">
        <v>34</v>
      </c>
      <c r="P22" s="168"/>
      <c r="Q22" s="123"/>
      <c r="R22" s="123"/>
      <c r="S22" s="123"/>
      <c r="T22" s="123"/>
      <c r="U22" s="123"/>
      <c r="V22" s="123"/>
      <c r="W22" s="123"/>
    </row>
    <row r="23" spans="1:23" s="154" customFormat="1" ht="31.5">
      <c r="A23" s="118">
        <v>11</v>
      </c>
      <c r="B23" s="119" t="s">
        <v>249</v>
      </c>
      <c r="C23" s="104" t="s">
        <v>446</v>
      </c>
      <c r="D23" s="104" t="s">
        <v>448</v>
      </c>
      <c r="E23" s="104">
        <v>8143505</v>
      </c>
      <c r="F23" s="104" t="s">
        <v>442</v>
      </c>
      <c r="G23" s="40">
        <v>800</v>
      </c>
      <c r="H23" s="168">
        <v>694</v>
      </c>
      <c r="I23" s="168">
        <v>694</v>
      </c>
      <c r="J23" s="168"/>
      <c r="K23" s="230">
        <v>694</v>
      </c>
      <c r="L23" s="34">
        <f t="shared" si="2"/>
        <v>694</v>
      </c>
      <c r="M23" s="174"/>
      <c r="N23" s="174"/>
      <c r="O23" s="35" t="s">
        <v>34</v>
      </c>
      <c r="P23" s="173"/>
      <c r="Q23" s="175"/>
      <c r="R23" s="175"/>
      <c r="S23" s="175"/>
      <c r="T23" s="175"/>
      <c r="U23" s="175"/>
      <c r="V23" s="175"/>
      <c r="W23" s="175"/>
    </row>
    <row r="24" spans="1:23" s="154" customFormat="1" ht="60">
      <c r="A24" s="118">
        <v>12</v>
      </c>
      <c r="B24" s="119" t="s">
        <v>439</v>
      </c>
      <c r="C24" s="104" t="s">
        <v>446</v>
      </c>
      <c r="D24" s="177" t="s">
        <v>378</v>
      </c>
      <c r="E24" s="104">
        <v>7960111</v>
      </c>
      <c r="F24" s="104" t="s">
        <v>443</v>
      </c>
      <c r="G24" s="40">
        <v>1620</v>
      </c>
      <c r="H24" s="168">
        <v>106</v>
      </c>
      <c r="I24" s="168">
        <v>106</v>
      </c>
      <c r="J24" s="173"/>
      <c r="K24" s="230">
        <v>106</v>
      </c>
      <c r="L24" s="34"/>
      <c r="M24" s="230"/>
      <c r="N24" s="230">
        <v>390</v>
      </c>
      <c r="O24" s="35" t="s">
        <v>451</v>
      </c>
      <c r="P24" s="173"/>
      <c r="Q24" s="175"/>
      <c r="R24" s="175"/>
      <c r="S24" s="175"/>
      <c r="T24" s="175"/>
      <c r="U24" s="175"/>
      <c r="V24" s="175"/>
      <c r="W24" s="175"/>
    </row>
    <row r="25" spans="1:23" s="154" customFormat="1" ht="31.5">
      <c r="A25" s="118">
        <v>13</v>
      </c>
      <c r="B25" s="119" t="s">
        <v>306</v>
      </c>
      <c r="C25" s="104" t="s">
        <v>447</v>
      </c>
      <c r="D25" s="104" t="s">
        <v>449</v>
      </c>
      <c r="E25" s="104">
        <v>8127574</v>
      </c>
      <c r="F25" s="104" t="s">
        <v>444</v>
      </c>
      <c r="G25" s="40">
        <v>609.88</v>
      </c>
      <c r="H25" s="168">
        <v>390</v>
      </c>
      <c r="I25" s="168">
        <v>390</v>
      </c>
      <c r="J25" s="168">
        <v>390</v>
      </c>
      <c r="K25" s="174"/>
      <c r="L25" s="34"/>
      <c r="M25" s="230">
        <v>390</v>
      </c>
      <c r="N25" s="230"/>
      <c r="O25" s="35" t="s">
        <v>34</v>
      </c>
      <c r="P25" s="173"/>
      <c r="Q25" s="175"/>
      <c r="R25" s="175"/>
      <c r="S25" s="175"/>
      <c r="T25" s="175"/>
      <c r="U25" s="175"/>
      <c r="V25" s="175"/>
      <c r="W25" s="175"/>
    </row>
    <row r="26" spans="1:23" s="158" customFormat="1">
      <c r="A26" s="159"/>
      <c r="B26" s="160"/>
      <c r="C26" s="161"/>
      <c r="D26" s="161"/>
      <c r="E26" s="161"/>
      <c r="F26" s="162"/>
      <c r="G26" s="159"/>
      <c r="H26" s="128"/>
      <c r="I26" s="128"/>
      <c r="J26" s="128"/>
      <c r="K26" s="159"/>
      <c r="L26" s="159"/>
      <c r="M26" s="159"/>
      <c r="N26" s="159"/>
      <c r="O26" s="213"/>
      <c r="P26" s="231"/>
    </row>
    <row r="27" spans="1:23" s="153" customFormat="1">
      <c r="A27" s="164"/>
      <c r="B27" s="165"/>
      <c r="C27" s="141"/>
      <c r="D27" s="141"/>
      <c r="E27" s="141"/>
      <c r="F27" s="142"/>
      <c r="G27" s="139"/>
      <c r="H27" s="108"/>
      <c r="I27" s="108"/>
      <c r="J27" s="108"/>
      <c r="K27" s="139"/>
      <c r="L27" s="139"/>
      <c r="M27" s="139"/>
      <c r="N27" s="139"/>
      <c r="O27" s="134"/>
    </row>
    <row r="28" spans="1:23" s="153" customFormat="1">
      <c r="A28" s="164"/>
      <c r="B28" s="165"/>
      <c r="C28" s="141"/>
      <c r="D28" s="141"/>
      <c r="E28" s="141"/>
      <c r="F28" s="142"/>
      <c r="G28" s="139"/>
      <c r="H28" s="108"/>
      <c r="I28" s="108"/>
      <c r="J28" s="108"/>
      <c r="K28" s="139"/>
      <c r="L28" s="139"/>
      <c r="M28" s="139"/>
      <c r="N28" s="139"/>
      <c r="O28" s="217"/>
      <c r="P28" s="166"/>
      <c r="Q28" s="166"/>
      <c r="R28" s="166"/>
      <c r="S28" s="166"/>
      <c r="T28" s="166"/>
      <c r="U28" s="166"/>
      <c r="V28" s="166"/>
      <c r="W28" s="166"/>
    </row>
    <row r="29" spans="1:23" s="21" customFormat="1">
      <c r="A29" s="139"/>
      <c r="B29" s="165"/>
      <c r="C29" s="141"/>
      <c r="D29" s="141"/>
      <c r="E29" s="141"/>
      <c r="F29" s="142"/>
      <c r="G29" s="139"/>
      <c r="H29" s="108"/>
      <c r="I29" s="108"/>
      <c r="J29" s="108"/>
      <c r="K29" s="139"/>
      <c r="L29" s="139"/>
      <c r="M29" s="139"/>
      <c r="N29" s="139"/>
      <c r="O29" s="26"/>
      <c r="P29" s="10"/>
      <c r="Q29" s="10"/>
      <c r="R29" s="10"/>
      <c r="S29" s="10"/>
      <c r="T29" s="10"/>
      <c r="U29" s="10"/>
      <c r="V29" s="10"/>
      <c r="W29" s="10"/>
    </row>
    <row r="30" spans="1:23" s="12" customFormat="1">
      <c r="A30" s="139"/>
      <c r="B30" s="165"/>
      <c r="C30" s="141"/>
      <c r="D30" s="141"/>
      <c r="E30" s="141"/>
      <c r="F30" s="142"/>
      <c r="G30" s="139"/>
      <c r="H30" s="108"/>
      <c r="I30" s="108"/>
      <c r="J30" s="108"/>
      <c r="K30" s="139"/>
      <c r="L30" s="139"/>
      <c r="M30" s="139"/>
      <c r="N30" s="139"/>
      <c r="O30" s="26"/>
      <c r="P30" s="10"/>
      <c r="Q30" s="10"/>
      <c r="R30" s="10"/>
      <c r="S30" s="10"/>
      <c r="T30" s="10"/>
      <c r="U30" s="10"/>
      <c r="V30" s="10"/>
      <c r="W30" s="10"/>
    </row>
    <row r="31" spans="1:23" s="158" customFormat="1">
      <c r="A31" s="139"/>
      <c r="B31" s="165"/>
      <c r="C31" s="141"/>
      <c r="D31" s="141"/>
      <c r="E31" s="141"/>
      <c r="F31" s="142"/>
      <c r="G31" s="139"/>
      <c r="H31" s="108"/>
      <c r="I31" s="108"/>
      <c r="J31" s="108"/>
      <c r="K31" s="139"/>
      <c r="L31" s="139"/>
      <c r="M31" s="139"/>
      <c r="N31" s="139"/>
      <c r="O31" s="141"/>
      <c r="P31" s="139"/>
      <c r="Q31" s="139"/>
      <c r="R31" s="139"/>
      <c r="S31" s="139"/>
      <c r="T31" s="139"/>
      <c r="U31" s="139"/>
      <c r="V31" s="139"/>
      <c r="W31" s="139"/>
    </row>
    <row r="32" spans="1:23" s="153" customFormat="1">
      <c r="A32" s="139"/>
      <c r="B32" s="165"/>
      <c r="C32" s="141"/>
      <c r="D32" s="141"/>
      <c r="E32" s="141"/>
      <c r="F32" s="142"/>
      <c r="G32" s="139"/>
      <c r="H32" s="108"/>
      <c r="I32" s="108"/>
      <c r="J32" s="108"/>
      <c r="K32" s="139"/>
      <c r="L32" s="139"/>
      <c r="M32" s="139"/>
      <c r="N32" s="139"/>
      <c r="O32" s="141"/>
      <c r="P32" s="139"/>
      <c r="Q32" s="139"/>
      <c r="R32" s="139"/>
      <c r="S32" s="139"/>
      <c r="T32" s="139"/>
      <c r="U32" s="139"/>
      <c r="V32" s="139"/>
      <c r="W32" s="139"/>
    </row>
    <row r="36" spans="1:23" s="165" customFormat="1">
      <c r="A36" s="139"/>
      <c r="C36" s="141"/>
      <c r="D36" s="141"/>
      <c r="E36" s="141"/>
      <c r="F36" s="142"/>
      <c r="G36" s="139"/>
      <c r="H36" s="108"/>
      <c r="I36" s="108"/>
      <c r="J36" s="108"/>
      <c r="K36" s="139"/>
      <c r="L36" s="139"/>
      <c r="M36" s="139"/>
      <c r="N36" s="139"/>
      <c r="O36" s="141"/>
      <c r="P36" s="139"/>
      <c r="Q36" s="139"/>
      <c r="R36" s="139"/>
      <c r="S36" s="139"/>
      <c r="T36" s="139"/>
      <c r="U36" s="139"/>
      <c r="V36" s="139"/>
      <c r="W36" s="139"/>
    </row>
    <row r="37" spans="1:23" s="165" customFormat="1">
      <c r="A37" s="139"/>
      <c r="C37" s="141"/>
      <c r="D37" s="141"/>
      <c r="E37" s="141"/>
      <c r="F37" s="142"/>
      <c r="G37" s="139"/>
      <c r="H37" s="108"/>
      <c r="I37" s="108"/>
      <c r="J37" s="108"/>
      <c r="K37" s="139"/>
      <c r="L37" s="139"/>
      <c r="M37" s="139"/>
      <c r="N37" s="139"/>
      <c r="O37" s="141"/>
      <c r="P37" s="139"/>
      <c r="Q37" s="139"/>
      <c r="R37" s="139"/>
      <c r="S37" s="139"/>
      <c r="T37" s="139"/>
      <c r="U37" s="139"/>
      <c r="V37" s="139"/>
      <c r="W37" s="139"/>
    </row>
  </sheetData>
  <mergeCells count="26">
    <mergeCell ref="G10:H10"/>
    <mergeCell ref="L9:L11"/>
    <mergeCell ref="A4:O4"/>
    <mergeCell ref="P9:P11"/>
    <mergeCell ref="C9:D9"/>
    <mergeCell ref="C10:C11"/>
    <mergeCell ref="D10:D11"/>
    <mergeCell ref="A5:O5"/>
    <mergeCell ref="A6:O6"/>
    <mergeCell ref="A7:O7"/>
    <mergeCell ref="C16:D16"/>
    <mergeCell ref="A1:O1"/>
    <mergeCell ref="A2:B2"/>
    <mergeCell ref="A3:O3"/>
    <mergeCell ref="A8:O8"/>
    <mergeCell ref="A9:A11"/>
    <mergeCell ref="B9:B11"/>
    <mergeCell ref="E9:E11"/>
    <mergeCell ref="O9:O11"/>
    <mergeCell ref="K9:K11"/>
    <mergeCell ref="M9:M11"/>
    <mergeCell ref="N9:N11"/>
    <mergeCell ref="F9:H9"/>
    <mergeCell ref="F10:F11"/>
    <mergeCell ref="I9:I11"/>
    <mergeCell ref="J9:J11"/>
  </mergeCells>
  <pageMargins left="0.5" right="0.5" top="0.5" bottom="0.5" header="0.118110236220472" footer="0.118110236220472"/>
  <pageSetup paperSize="9" scale="9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zoomScale="70" zoomScaleNormal="70" workbookViewId="0">
      <pane xSplit="5" ySplit="12" topLeftCell="F13" activePane="bottomRight" state="frozen"/>
      <selection activeCell="B14" sqref="B14"/>
      <selection pane="topRight" activeCell="B14" sqref="B14"/>
      <selection pane="bottomLeft" activeCell="B14" sqref="B14"/>
      <selection pane="bottomRight" activeCell="A8" sqref="A8:O8"/>
    </sheetView>
  </sheetViews>
  <sheetFormatPr defaultColWidth="9.140625" defaultRowHeight="15.75"/>
  <cols>
    <col min="1" max="1" width="4.85546875" style="85" customWidth="1"/>
    <col min="2" max="2" width="35.5703125" style="54" customWidth="1"/>
    <col min="3" max="3" width="15.7109375" style="25" hidden="1" customWidth="1"/>
    <col min="4" max="4" width="15.7109375" style="54" hidden="1" customWidth="1"/>
    <col min="5" max="5" width="13.5703125" style="25" hidden="1" customWidth="1"/>
    <col min="6" max="6" width="17.5703125" style="85" customWidth="1"/>
    <col min="7" max="7" width="11.5703125" style="87" customWidth="1"/>
    <col min="8" max="10" width="12.5703125" style="87" customWidth="1"/>
    <col min="11" max="11" width="11.5703125" style="88" customWidth="1"/>
    <col min="12" max="12" width="10.5703125" style="88" hidden="1" customWidth="1"/>
    <col min="13" max="13" width="11.5703125" style="87" customWidth="1"/>
    <col min="14" max="14" width="10.5703125" style="87" hidden="1" customWidth="1"/>
    <col min="15" max="15" width="12.42578125" style="25" customWidth="1"/>
    <col min="16" max="17" width="13" style="17" bestFit="1" customWidth="1"/>
    <col min="18" max="19" width="13.7109375" style="17" bestFit="1" customWidth="1"/>
    <col min="20" max="16384" width="9.140625" style="17"/>
  </cols>
  <sheetData>
    <row r="1" spans="1:22">
      <c r="A1" s="256" t="s">
        <v>354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2">
      <c r="A2" s="279" t="s">
        <v>305</v>
      </c>
      <c r="B2" s="279"/>
      <c r="C2" s="236"/>
      <c r="D2" s="107"/>
    </row>
    <row r="3" spans="1:22">
      <c r="A3" s="264" t="s">
        <v>379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22">
      <c r="A4" s="264" t="s">
        <v>340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22" hidden="1">
      <c r="A5" s="259" t="s">
        <v>476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1:22" hidden="1">
      <c r="A6" s="259" t="s">
        <v>477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22">
      <c r="A7" s="259" t="s">
        <v>479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22">
      <c r="A8" s="312" t="s">
        <v>481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</row>
    <row r="9" spans="1:22">
      <c r="A9" s="266" t="s">
        <v>0</v>
      </c>
      <c r="B9" s="266" t="s">
        <v>18</v>
      </c>
      <c r="C9" s="266" t="s">
        <v>342</v>
      </c>
      <c r="D9" s="266"/>
      <c r="E9" s="266" t="s">
        <v>29</v>
      </c>
      <c r="F9" s="267" t="s">
        <v>30</v>
      </c>
      <c r="G9" s="267"/>
      <c r="H9" s="267"/>
      <c r="I9" s="261" t="s">
        <v>332</v>
      </c>
      <c r="J9" s="261" t="s">
        <v>333</v>
      </c>
      <c r="K9" s="299" t="s">
        <v>17</v>
      </c>
      <c r="L9" s="299" t="s">
        <v>48</v>
      </c>
      <c r="M9" s="296" t="s">
        <v>49</v>
      </c>
      <c r="N9" s="296" t="s">
        <v>48</v>
      </c>
      <c r="O9" s="266" t="s">
        <v>160</v>
      </c>
    </row>
    <row r="10" spans="1:22">
      <c r="A10" s="266"/>
      <c r="B10" s="266"/>
      <c r="C10" s="266" t="s">
        <v>382</v>
      </c>
      <c r="D10" s="266" t="s">
        <v>381</v>
      </c>
      <c r="E10" s="266"/>
      <c r="F10" s="266" t="s">
        <v>31</v>
      </c>
      <c r="G10" s="302" t="s">
        <v>15</v>
      </c>
      <c r="H10" s="302"/>
      <c r="I10" s="262"/>
      <c r="J10" s="262"/>
      <c r="K10" s="300"/>
      <c r="L10" s="300"/>
      <c r="M10" s="297"/>
      <c r="N10" s="297"/>
      <c r="O10" s="266"/>
    </row>
    <row r="11" spans="1:22" ht="47.25">
      <c r="A11" s="266"/>
      <c r="B11" s="266"/>
      <c r="C11" s="266"/>
      <c r="D11" s="266"/>
      <c r="E11" s="266"/>
      <c r="F11" s="266"/>
      <c r="G11" s="68" t="s">
        <v>19</v>
      </c>
      <c r="H11" s="2" t="s">
        <v>47</v>
      </c>
      <c r="I11" s="263"/>
      <c r="J11" s="263"/>
      <c r="K11" s="301"/>
      <c r="L11" s="301"/>
      <c r="M11" s="298"/>
      <c r="N11" s="298"/>
      <c r="O11" s="266"/>
    </row>
    <row r="12" spans="1:22" s="15" customFormat="1">
      <c r="A12" s="27"/>
      <c r="B12" s="28" t="s">
        <v>22</v>
      </c>
      <c r="C12" s="235"/>
      <c r="D12" s="106"/>
      <c r="E12" s="28"/>
      <c r="F12" s="28"/>
      <c r="G12" s="77">
        <f>SUM(G13:G32)</f>
        <v>143214.06200000001</v>
      </c>
      <c r="H12" s="77">
        <f>SUM(H13:H32)</f>
        <v>61344.661999999997</v>
      </c>
      <c r="I12" s="77">
        <f t="shared" ref="I12:J12" si="0">SUM(I13:I32)</f>
        <v>21898.914636000001</v>
      </c>
      <c r="J12" s="77">
        <f t="shared" si="0"/>
        <v>6240.7096999999994</v>
      </c>
      <c r="K12" s="89">
        <f>SUM(K13:K32)</f>
        <v>11082.999999999998</v>
      </c>
      <c r="L12" s="89">
        <f>SUM(L13:L32)</f>
        <v>7370.8974639999997</v>
      </c>
      <c r="M12" s="77">
        <f>SUM(M13:M32)</f>
        <v>308.98936399999997</v>
      </c>
      <c r="N12" s="77">
        <f>SUM(N13:N32)</f>
        <v>308.98936399999997</v>
      </c>
      <c r="O12" s="29"/>
      <c r="P12" s="14"/>
      <c r="Q12" s="13"/>
      <c r="R12" s="14"/>
      <c r="S12" s="14"/>
      <c r="T12" s="14"/>
      <c r="U12" s="14"/>
      <c r="V12" s="14"/>
    </row>
    <row r="13" spans="1:22" ht="63">
      <c r="A13" s="30">
        <v>1</v>
      </c>
      <c r="B13" s="31" t="s">
        <v>259</v>
      </c>
      <c r="C13" s="244" t="s">
        <v>467</v>
      </c>
      <c r="D13" s="31"/>
      <c r="E13" s="32">
        <v>7959656</v>
      </c>
      <c r="F13" s="32" t="s">
        <v>260</v>
      </c>
      <c r="G13" s="79">
        <f>H13</f>
        <v>5959</v>
      </c>
      <c r="H13" s="78">
        <v>5959</v>
      </c>
      <c r="I13" s="78">
        <v>2037.366636</v>
      </c>
      <c r="J13" s="78">
        <v>137.366636</v>
      </c>
      <c r="K13" s="78">
        <v>1900</v>
      </c>
      <c r="L13" s="78">
        <v>416.69589999999999</v>
      </c>
      <c r="M13" s="78"/>
      <c r="N13" s="78"/>
      <c r="O13" s="35" t="s">
        <v>324</v>
      </c>
      <c r="P13" s="17" t="s">
        <v>261</v>
      </c>
    </row>
    <row r="14" spans="1:22" ht="60">
      <c r="A14" s="30">
        <v>2</v>
      </c>
      <c r="B14" s="31" t="s">
        <v>262</v>
      </c>
      <c r="C14" s="244" t="s">
        <v>467</v>
      </c>
      <c r="D14" s="31"/>
      <c r="E14" s="32">
        <v>8100536</v>
      </c>
      <c r="F14" s="32" t="s">
        <v>263</v>
      </c>
      <c r="G14" s="79">
        <f t="shared" ref="G14:G15" si="1">H14</f>
        <v>1885.925</v>
      </c>
      <c r="H14" s="78">
        <v>1885.925</v>
      </c>
      <c r="I14" s="78">
        <v>1300</v>
      </c>
      <c r="J14" s="78">
        <v>300</v>
      </c>
      <c r="K14" s="78">
        <v>1000</v>
      </c>
      <c r="L14" s="78">
        <v>1000</v>
      </c>
      <c r="M14" s="78">
        <v>188.28039999999999</v>
      </c>
      <c r="N14" s="78">
        <v>188.28039999999999</v>
      </c>
      <c r="O14" s="35" t="s">
        <v>324</v>
      </c>
      <c r="P14" s="16"/>
      <c r="Q14" s="16"/>
    </row>
    <row r="15" spans="1:22" ht="60">
      <c r="A15" s="30">
        <v>3</v>
      </c>
      <c r="B15" s="31" t="s">
        <v>264</v>
      </c>
      <c r="C15" s="244" t="s">
        <v>467</v>
      </c>
      <c r="D15" s="31"/>
      <c r="E15" s="32">
        <v>8079022</v>
      </c>
      <c r="F15" s="32" t="s">
        <v>265</v>
      </c>
      <c r="G15" s="79">
        <f t="shared" si="1"/>
        <v>2000</v>
      </c>
      <c r="H15" s="78">
        <v>2000</v>
      </c>
      <c r="I15" s="78">
        <f>H15</f>
        <v>2000</v>
      </c>
      <c r="J15" s="78">
        <v>800</v>
      </c>
      <c r="K15" s="78">
        <f>400-274</f>
        <v>126</v>
      </c>
      <c r="L15" s="78">
        <v>126</v>
      </c>
      <c r="M15" s="78"/>
      <c r="N15" s="78"/>
      <c r="O15" s="35" t="s">
        <v>324</v>
      </c>
    </row>
    <row r="16" spans="1:22" ht="31.5">
      <c r="A16" s="30">
        <v>4</v>
      </c>
      <c r="B16" s="36" t="s">
        <v>266</v>
      </c>
      <c r="C16" s="104" t="s">
        <v>468</v>
      </c>
      <c r="D16" s="104" t="s">
        <v>469</v>
      </c>
      <c r="E16" s="104" t="s">
        <v>458</v>
      </c>
      <c r="F16" s="37" t="s">
        <v>267</v>
      </c>
      <c r="G16" s="75">
        <v>470</v>
      </c>
      <c r="H16" s="79">
        <v>470</v>
      </c>
      <c r="I16" s="79">
        <f>H16</f>
        <v>470</v>
      </c>
      <c r="J16" s="79">
        <v>300</v>
      </c>
      <c r="K16" s="78">
        <v>170</v>
      </c>
      <c r="L16" s="78">
        <v>170</v>
      </c>
      <c r="M16" s="75"/>
      <c r="N16" s="75"/>
      <c r="O16" s="35" t="s">
        <v>34</v>
      </c>
      <c r="P16" s="16"/>
    </row>
    <row r="17" spans="1:22" ht="47.25">
      <c r="A17" s="30">
        <v>5</v>
      </c>
      <c r="B17" s="31" t="s">
        <v>268</v>
      </c>
      <c r="C17" s="234" t="s">
        <v>470</v>
      </c>
      <c r="D17" s="234" t="s">
        <v>471</v>
      </c>
      <c r="E17" s="104" t="s">
        <v>459</v>
      </c>
      <c r="F17" s="32" t="s">
        <v>269</v>
      </c>
      <c r="G17" s="79">
        <v>1200</v>
      </c>
      <c r="H17" s="79">
        <v>1200</v>
      </c>
      <c r="I17" s="79">
        <f>H17</f>
        <v>1200</v>
      </c>
      <c r="J17" s="79">
        <v>600</v>
      </c>
      <c r="K17" s="72">
        <v>600</v>
      </c>
      <c r="L17" s="78">
        <v>600</v>
      </c>
      <c r="M17" s="72"/>
      <c r="N17" s="72"/>
      <c r="O17" s="35" t="s">
        <v>34</v>
      </c>
      <c r="P17" s="5"/>
      <c r="Q17" s="16"/>
      <c r="R17" s="18"/>
      <c r="S17" s="76" t="e">
        <f>Q17/R17</f>
        <v>#DIV/0!</v>
      </c>
    </row>
    <row r="18" spans="1:22" ht="63">
      <c r="A18" s="30">
        <v>6</v>
      </c>
      <c r="B18" s="31" t="s">
        <v>270</v>
      </c>
      <c r="C18" s="104" t="s">
        <v>468</v>
      </c>
      <c r="D18" s="104" t="s">
        <v>469</v>
      </c>
      <c r="E18" s="104" t="s">
        <v>460</v>
      </c>
      <c r="F18" s="32" t="s">
        <v>271</v>
      </c>
      <c r="G18" s="79">
        <v>852.88800000000003</v>
      </c>
      <c r="H18" s="79">
        <v>852.88800000000003</v>
      </c>
      <c r="I18" s="79">
        <f>H18</f>
        <v>852.88800000000003</v>
      </c>
      <c r="J18" s="79">
        <v>600</v>
      </c>
      <c r="K18" s="72">
        <f>545-292.112</f>
        <v>252.88799999999998</v>
      </c>
      <c r="L18" s="78">
        <v>252.88799999999998</v>
      </c>
      <c r="M18" s="72"/>
      <c r="N18" s="72"/>
      <c r="O18" s="35" t="s">
        <v>34</v>
      </c>
      <c r="P18" s="5"/>
    </row>
    <row r="19" spans="1:22" s="14" customFormat="1" ht="31.5">
      <c r="A19" s="30">
        <v>7</v>
      </c>
      <c r="B19" s="31" t="s">
        <v>272</v>
      </c>
      <c r="C19" s="234" t="s">
        <v>472</v>
      </c>
      <c r="D19" s="234" t="s">
        <v>473</v>
      </c>
      <c r="E19" s="104" t="s">
        <v>461</v>
      </c>
      <c r="F19" s="32" t="s">
        <v>273</v>
      </c>
      <c r="G19" s="72">
        <v>2200</v>
      </c>
      <c r="H19" s="80">
        <v>1214.5999999999999</v>
      </c>
      <c r="I19" s="155">
        <f>H19</f>
        <v>1214.5999999999999</v>
      </c>
      <c r="J19" s="155">
        <v>500</v>
      </c>
      <c r="K19" s="78">
        <v>500</v>
      </c>
      <c r="L19" s="72">
        <v>500</v>
      </c>
      <c r="M19" s="80"/>
      <c r="N19" s="80"/>
      <c r="O19" s="35"/>
    </row>
    <row r="20" spans="1:22" s="14" customFormat="1" ht="60">
      <c r="A20" s="30">
        <v>8</v>
      </c>
      <c r="B20" s="31" t="s">
        <v>274</v>
      </c>
      <c r="C20" s="244" t="s">
        <v>467</v>
      </c>
      <c r="D20" s="31"/>
      <c r="E20" s="32">
        <v>8126256</v>
      </c>
      <c r="F20" s="32" t="s">
        <v>275</v>
      </c>
      <c r="G20" s="72">
        <f>H20</f>
        <v>3325.395</v>
      </c>
      <c r="H20" s="72">
        <v>3325.395</v>
      </c>
      <c r="I20" s="72">
        <v>800</v>
      </c>
      <c r="J20" s="72">
        <v>0</v>
      </c>
      <c r="K20" s="78">
        <v>800</v>
      </c>
      <c r="L20" s="78">
        <v>179.52799999999999</v>
      </c>
      <c r="M20" s="80"/>
      <c r="N20" s="80"/>
      <c r="O20" s="35" t="s">
        <v>324</v>
      </c>
      <c r="P20" s="14" t="s">
        <v>277</v>
      </c>
    </row>
    <row r="21" spans="1:22" s="14" customFormat="1" ht="60">
      <c r="A21" s="30">
        <v>9</v>
      </c>
      <c r="B21" s="31" t="s">
        <v>278</v>
      </c>
      <c r="C21" s="244" t="s">
        <v>467</v>
      </c>
      <c r="D21" s="31"/>
      <c r="E21" s="32">
        <v>8126257</v>
      </c>
      <c r="F21" s="32" t="s">
        <v>279</v>
      </c>
      <c r="G21" s="72">
        <f>H21</f>
        <v>3168.0149999999999</v>
      </c>
      <c r="H21" s="72">
        <v>3168.0149999999999</v>
      </c>
      <c r="I21" s="72">
        <v>843</v>
      </c>
      <c r="J21" s="72">
        <v>0</v>
      </c>
      <c r="K21" s="72">
        <v>843</v>
      </c>
      <c r="L21" s="72">
        <v>170.66399999999999</v>
      </c>
      <c r="M21" s="72"/>
      <c r="N21" s="72"/>
      <c r="O21" s="35" t="s">
        <v>276</v>
      </c>
      <c r="P21" s="14" t="s">
        <v>277</v>
      </c>
      <c r="Q21" s="17"/>
      <c r="R21" s="17"/>
      <c r="S21" s="17"/>
      <c r="T21" s="17"/>
      <c r="U21" s="17"/>
      <c r="V21" s="17"/>
    </row>
    <row r="22" spans="1:22" s="14" customFormat="1" ht="47.25">
      <c r="A22" s="30">
        <v>10</v>
      </c>
      <c r="B22" s="31" t="s">
        <v>280</v>
      </c>
      <c r="C22" s="234" t="s">
        <v>468</v>
      </c>
      <c r="D22" s="104" t="s">
        <v>469</v>
      </c>
      <c r="E22" s="104" t="s">
        <v>462</v>
      </c>
      <c r="F22" s="32" t="s">
        <v>281</v>
      </c>
      <c r="G22" s="72">
        <f>K22</f>
        <v>700</v>
      </c>
      <c r="H22" s="80">
        <f>G22</f>
        <v>700</v>
      </c>
      <c r="I22" s="155">
        <v>700</v>
      </c>
      <c r="J22" s="155"/>
      <c r="K22" s="78">
        <v>700</v>
      </c>
      <c r="L22" s="78">
        <v>700</v>
      </c>
      <c r="M22" s="80"/>
      <c r="N22" s="80"/>
      <c r="O22" s="35"/>
      <c r="P22" s="17"/>
      <c r="Q22" s="17"/>
      <c r="R22" s="17"/>
      <c r="S22" s="17"/>
      <c r="T22" s="17"/>
      <c r="U22" s="17"/>
      <c r="V22" s="17"/>
    </row>
    <row r="23" spans="1:22" s="14" customFormat="1" ht="47.25">
      <c r="A23" s="30">
        <v>11</v>
      </c>
      <c r="B23" s="31" t="s">
        <v>282</v>
      </c>
      <c r="C23" s="234" t="s">
        <v>468</v>
      </c>
      <c r="D23" s="104" t="s">
        <v>469</v>
      </c>
      <c r="E23" s="104" t="s">
        <v>463</v>
      </c>
      <c r="F23" s="32" t="s">
        <v>283</v>
      </c>
      <c r="G23" s="72">
        <v>1176.06</v>
      </c>
      <c r="H23" s="80">
        <f>G23</f>
        <v>1176.06</v>
      </c>
      <c r="I23" s="155">
        <v>1176.06</v>
      </c>
      <c r="J23" s="155"/>
      <c r="K23" s="78">
        <v>700</v>
      </c>
      <c r="L23" s="78">
        <v>700</v>
      </c>
      <c r="M23" s="80"/>
      <c r="N23" s="80"/>
      <c r="O23" s="35"/>
      <c r="P23" s="17"/>
      <c r="Q23" s="17"/>
      <c r="R23" s="17"/>
      <c r="S23" s="17">
        <v>3740</v>
      </c>
      <c r="T23" s="17"/>
      <c r="U23" s="17"/>
      <c r="V23" s="17"/>
    </row>
    <row r="24" spans="1:22" ht="31.5">
      <c r="A24" s="30">
        <v>12</v>
      </c>
      <c r="B24" s="36" t="s">
        <v>284</v>
      </c>
      <c r="C24" s="234" t="s">
        <v>474</v>
      </c>
      <c r="D24" s="234" t="s">
        <v>473</v>
      </c>
      <c r="E24" s="104" t="s">
        <v>464</v>
      </c>
      <c r="F24" s="32" t="s">
        <v>285</v>
      </c>
      <c r="G24" s="72">
        <v>1000</v>
      </c>
      <c r="H24" s="80">
        <v>1000</v>
      </c>
      <c r="I24" s="155">
        <v>1000</v>
      </c>
      <c r="J24" s="155"/>
      <c r="K24" s="72">
        <v>700</v>
      </c>
      <c r="L24" s="72">
        <v>700</v>
      </c>
      <c r="M24" s="72"/>
      <c r="N24" s="72"/>
      <c r="O24" s="35"/>
      <c r="S24" s="18"/>
    </row>
    <row r="25" spans="1:22" ht="60">
      <c r="A25" s="30">
        <v>13</v>
      </c>
      <c r="B25" s="36" t="s">
        <v>286</v>
      </c>
      <c r="C25" s="244" t="s">
        <v>467</v>
      </c>
      <c r="D25" s="36"/>
      <c r="E25" s="32">
        <v>8132881</v>
      </c>
      <c r="F25" s="32" t="s">
        <v>287</v>
      </c>
      <c r="G25" s="72">
        <f>H25</f>
        <v>625</v>
      </c>
      <c r="H25" s="80">
        <v>625</v>
      </c>
      <c r="I25" s="80">
        <v>625</v>
      </c>
      <c r="J25" s="80">
        <v>0</v>
      </c>
      <c r="K25" s="72">
        <f>625-590.181</f>
        <v>34.81899999999996</v>
      </c>
      <c r="L25" s="72">
        <v>31.959499999999998</v>
      </c>
      <c r="M25" s="72"/>
      <c r="N25" s="72"/>
      <c r="O25" s="35" t="s">
        <v>258</v>
      </c>
      <c r="P25" s="17" t="s">
        <v>288</v>
      </c>
      <c r="S25" s="18"/>
    </row>
    <row r="26" spans="1:22" ht="60">
      <c r="A26" s="30">
        <v>14</v>
      </c>
      <c r="B26" s="36" t="s">
        <v>289</v>
      </c>
      <c r="C26" s="244" t="s">
        <v>467</v>
      </c>
      <c r="D26" s="36"/>
      <c r="E26" s="32">
        <v>8039640</v>
      </c>
      <c r="F26" s="32" t="s">
        <v>290</v>
      </c>
      <c r="G26" s="72">
        <v>11000</v>
      </c>
      <c r="H26" s="72">
        <v>1000</v>
      </c>
      <c r="I26" s="72">
        <v>1000</v>
      </c>
      <c r="J26" s="72">
        <v>0</v>
      </c>
      <c r="K26" s="72">
        <f>500-290.0764</f>
        <v>209.92360000000002</v>
      </c>
      <c r="L26" s="72">
        <v>170.4496</v>
      </c>
      <c r="M26" s="72"/>
      <c r="N26" s="72"/>
      <c r="O26" s="32" t="s">
        <v>331</v>
      </c>
      <c r="P26" s="17" t="s">
        <v>291</v>
      </c>
      <c r="S26" s="18"/>
    </row>
    <row r="27" spans="1:22" ht="60">
      <c r="A27" s="30">
        <v>15</v>
      </c>
      <c r="B27" s="36" t="s">
        <v>292</v>
      </c>
      <c r="C27" s="244" t="s">
        <v>467</v>
      </c>
      <c r="D27" s="36"/>
      <c r="E27" s="32">
        <v>7995840</v>
      </c>
      <c r="F27" s="32" t="s">
        <v>293</v>
      </c>
      <c r="G27" s="72">
        <v>4936</v>
      </c>
      <c r="H27" s="80">
        <v>494</v>
      </c>
      <c r="I27" s="80">
        <v>300</v>
      </c>
      <c r="J27" s="80">
        <v>0</v>
      </c>
      <c r="K27" s="72">
        <f>300-55.3564</f>
        <v>244.64359999999999</v>
      </c>
      <c r="L27" s="72">
        <v>244.64359999999999</v>
      </c>
      <c r="M27" s="72"/>
      <c r="N27" s="72"/>
      <c r="O27" s="35" t="s">
        <v>258</v>
      </c>
      <c r="P27" s="17" t="s">
        <v>294</v>
      </c>
      <c r="S27" s="18"/>
    </row>
    <row r="28" spans="1:22" s="14" customFormat="1" ht="60">
      <c r="A28" s="30">
        <v>16</v>
      </c>
      <c r="B28" s="36" t="s">
        <v>295</v>
      </c>
      <c r="C28" s="244" t="s">
        <v>467</v>
      </c>
      <c r="D28" s="36"/>
      <c r="E28" s="32">
        <v>7995875</v>
      </c>
      <c r="F28" s="32" t="s">
        <v>296</v>
      </c>
      <c r="G28" s="72">
        <v>4936</v>
      </c>
      <c r="H28" s="72">
        <v>494</v>
      </c>
      <c r="I28" s="72">
        <v>300</v>
      </c>
      <c r="J28" s="72">
        <v>0</v>
      </c>
      <c r="K28" s="78">
        <f>300-60.4972</f>
        <v>239.50280000000001</v>
      </c>
      <c r="L28" s="78">
        <v>239.50280000000001</v>
      </c>
      <c r="M28" s="80"/>
      <c r="N28" s="80"/>
      <c r="O28" s="35" t="s">
        <v>258</v>
      </c>
      <c r="P28" s="17" t="s">
        <v>297</v>
      </c>
    </row>
    <row r="29" spans="1:22" s="14" customFormat="1" ht="49.5">
      <c r="A29" s="30">
        <v>17</v>
      </c>
      <c r="B29" s="86" t="s">
        <v>298</v>
      </c>
      <c r="C29" s="243" t="s">
        <v>468</v>
      </c>
      <c r="D29" s="104" t="s">
        <v>469</v>
      </c>
      <c r="E29" s="104">
        <v>8092785</v>
      </c>
      <c r="F29" s="32" t="s">
        <v>299</v>
      </c>
      <c r="G29" s="72">
        <v>779.779</v>
      </c>
      <c r="H29" s="72">
        <f>G29</f>
        <v>779.779</v>
      </c>
      <c r="I29" s="72">
        <v>780</v>
      </c>
      <c r="J29" s="72">
        <v>700</v>
      </c>
      <c r="K29" s="78">
        <v>79.778999999999996</v>
      </c>
      <c r="L29" s="78">
        <v>79.778999999999996</v>
      </c>
      <c r="M29" s="80"/>
      <c r="N29" s="80"/>
      <c r="O29" s="28"/>
    </row>
    <row r="30" spans="1:22" ht="63">
      <c r="A30" s="30">
        <v>18</v>
      </c>
      <c r="B30" s="86" t="s">
        <v>300</v>
      </c>
      <c r="C30" s="244" t="s">
        <v>467</v>
      </c>
      <c r="D30" s="86"/>
      <c r="E30" s="32">
        <v>7950712</v>
      </c>
      <c r="F30" s="32" t="s">
        <v>301</v>
      </c>
      <c r="G30" s="72">
        <v>10000</v>
      </c>
      <c r="H30" s="72">
        <v>8000</v>
      </c>
      <c r="I30" s="72">
        <v>1900</v>
      </c>
      <c r="J30" s="72">
        <f>1900-K30</f>
        <v>1006.343064</v>
      </c>
      <c r="K30" s="78">
        <v>893.65693599999997</v>
      </c>
      <c r="L30" s="78"/>
      <c r="M30" s="80">
        <v>120.70896399999999</v>
      </c>
      <c r="N30" s="80">
        <v>120.70896399999999</v>
      </c>
      <c r="O30" s="32"/>
    </row>
    <row r="31" spans="1:22" ht="60">
      <c r="A31" s="30">
        <v>19</v>
      </c>
      <c r="B31" s="86" t="s">
        <v>302</v>
      </c>
      <c r="C31" s="244" t="s">
        <v>467</v>
      </c>
      <c r="D31" s="86"/>
      <c r="E31" s="32">
        <v>7951551</v>
      </c>
      <c r="F31" s="32" t="s">
        <v>303</v>
      </c>
      <c r="G31" s="72">
        <v>80000</v>
      </c>
      <c r="H31" s="72">
        <v>20000</v>
      </c>
      <c r="I31" s="72">
        <v>3000</v>
      </c>
      <c r="J31" s="72">
        <v>1297</v>
      </c>
      <c r="K31" s="78">
        <v>688.78706399999999</v>
      </c>
      <c r="L31" s="78">
        <v>688.78706399999999</v>
      </c>
      <c r="M31" s="80"/>
      <c r="N31" s="80"/>
      <c r="O31" s="28"/>
      <c r="P31" s="54"/>
      <c r="Q31" s="54"/>
      <c r="R31" s="54"/>
      <c r="S31" s="54"/>
      <c r="T31" s="54"/>
      <c r="U31" s="54"/>
      <c r="V31" s="54"/>
    </row>
    <row r="32" spans="1:22" s="13" customFormat="1" ht="63">
      <c r="A32" s="30">
        <v>20</v>
      </c>
      <c r="B32" s="86" t="s">
        <v>304</v>
      </c>
      <c r="C32" s="243" t="s">
        <v>475</v>
      </c>
      <c r="D32" s="104" t="s">
        <v>469</v>
      </c>
      <c r="E32" s="104">
        <v>8150213</v>
      </c>
      <c r="F32" s="104" t="s">
        <v>465</v>
      </c>
      <c r="G32" s="72">
        <v>7000</v>
      </c>
      <c r="H32" s="72">
        <v>7000</v>
      </c>
      <c r="I32" s="72">
        <v>400</v>
      </c>
      <c r="J32" s="72"/>
      <c r="K32" s="78">
        <v>400</v>
      </c>
      <c r="L32" s="78">
        <v>400</v>
      </c>
      <c r="M32" s="80"/>
      <c r="N32" s="80"/>
      <c r="O32" s="40" t="s">
        <v>466</v>
      </c>
      <c r="P32" s="18"/>
      <c r="Q32" s="18"/>
      <c r="R32" s="18"/>
      <c r="S32" s="18"/>
      <c r="T32" s="18"/>
      <c r="U32" s="18"/>
      <c r="V32" s="18"/>
    </row>
    <row r="33" spans="1:22" s="18" customFormat="1">
      <c r="A33" s="30"/>
      <c r="B33" s="36"/>
      <c r="C33" s="234"/>
      <c r="D33" s="36"/>
      <c r="E33" s="32"/>
      <c r="F33" s="30"/>
      <c r="G33" s="60"/>
      <c r="H33" s="60"/>
      <c r="I33" s="60"/>
      <c r="J33" s="60"/>
      <c r="K33" s="69"/>
      <c r="L33" s="69"/>
      <c r="M33" s="60"/>
      <c r="N33" s="60"/>
      <c r="O33" s="40"/>
    </row>
    <row r="34" spans="1:22" s="14" customFormat="1">
      <c r="A34" s="85"/>
      <c r="B34" s="54"/>
      <c r="C34" s="25"/>
      <c r="D34" s="54"/>
      <c r="E34" s="25"/>
      <c r="F34" s="85"/>
      <c r="G34" s="87"/>
      <c r="H34" s="87"/>
      <c r="I34" s="87"/>
      <c r="J34" s="87"/>
      <c r="K34" s="88"/>
      <c r="L34" s="88"/>
      <c r="M34" s="87"/>
      <c r="N34" s="87"/>
      <c r="O34" s="25"/>
      <c r="P34" s="17"/>
      <c r="Q34" s="17"/>
      <c r="R34" s="17"/>
      <c r="S34" s="17"/>
      <c r="T34" s="17"/>
      <c r="U34" s="17"/>
      <c r="V34" s="17"/>
    </row>
    <row r="39" spans="1:22" s="54" customFormat="1">
      <c r="A39" s="85"/>
      <c r="C39" s="25"/>
      <c r="E39" s="25"/>
      <c r="F39" s="85"/>
      <c r="G39" s="87"/>
      <c r="H39" s="87"/>
      <c r="I39" s="87"/>
      <c r="J39" s="87"/>
      <c r="K39" s="88"/>
      <c r="L39" s="88"/>
      <c r="M39" s="87"/>
      <c r="N39" s="87"/>
      <c r="O39" s="25"/>
      <c r="P39" s="17"/>
      <c r="Q39" s="17"/>
      <c r="R39" s="17"/>
      <c r="S39" s="17"/>
      <c r="T39" s="17"/>
      <c r="U39" s="17"/>
      <c r="V39" s="17"/>
    </row>
    <row r="40" spans="1:22" s="54" customFormat="1">
      <c r="A40" s="85"/>
      <c r="C40" s="25"/>
      <c r="E40" s="25"/>
      <c r="F40" s="85"/>
      <c r="G40" s="87"/>
      <c r="H40" s="87"/>
      <c r="I40" s="87"/>
      <c r="J40" s="87"/>
      <c r="K40" s="88"/>
      <c r="L40" s="88"/>
      <c r="M40" s="87"/>
      <c r="N40" s="87"/>
      <c r="O40" s="25"/>
      <c r="P40" s="17"/>
      <c r="Q40" s="17"/>
      <c r="R40" s="17"/>
      <c r="S40" s="17"/>
      <c r="T40" s="17"/>
      <c r="U40" s="17"/>
      <c r="V40" s="17"/>
    </row>
  </sheetData>
  <mergeCells count="24">
    <mergeCell ref="A5:O5"/>
    <mergeCell ref="A6:O6"/>
    <mergeCell ref="D10:D11"/>
    <mergeCell ref="A4:O4"/>
    <mergeCell ref="A1:O1"/>
    <mergeCell ref="K9:K11"/>
    <mergeCell ref="A2:B2"/>
    <mergeCell ref="A3:O3"/>
    <mergeCell ref="A8:O8"/>
    <mergeCell ref="A9:A11"/>
    <mergeCell ref="B9:B11"/>
    <mergeCell ref="E9:E11"/>
    <mergeCell ref="O9:O11"/>
    <mergeCell ref="F9:H9"/>
    <mergeCell ref="F10:F11"/>
    <mergeCell ref="G10:H10"/>
    <mergeCell ref="A7:O7"/>
    <mergeCell ref="C9:D9"/>
    <mergeCell ref="C10:C11"/>
    <mergeCell ref="N9:N11"/>
    <mergeCell ref="L9:L11"/>
    <mergeCell ref="M9:M11"/>
    <mergeCell ref="I9:I11"/>
    <mergeCell ref="J9:J11"/>
  </mergeCells>
  <pageMargins left="0.5" right="0.5" top="0.5" bottom="0.5" header="0.118110236220472" footer="0.118110236220472"/>
  <pageSetup paperSize="9" scale="9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="70" zoomScaleNormal="70" workbookViewId="0">
      <selection activeCell="A8" sqref="A8:O8"/>
    </sheetView>
  </sheetViews>
  <sheetFormatPr defaultColWidth="9.140625" defaultRowHeight="15.75"/>
  <cols>
    <col min="1" max="1" width="5.5703125" style="139" customWidth="1"/>
    <col min="2" max="2" width="35.5703125" style="165" customWidth="1"/>
    <col min="3" max="4" width="15.7109375" style="165" hidden="1" customWidth="1"/>
    <col min="5" max="5" width="13.5703125" style="141" hidden="1" customWidth="1"/>
    <col min="6" max="6" width="17.5703125" style="142" customWidth="1"/>
    <col min="7" max="7" width="11.5703125" style="143" customWidth="1"/>
    <col min="8" max="10" width="12.5703125" style="112" customWidth="1"/>
    <col min="11" max="11" width="11.5703125" style="143" customWidth="1"/>
    <col min="12" max="12" width="10.5703125" style="143" hidden="1" customWidth="1"/>
    <col min="13" max="13" width="11.5703125" style="143" customWidth="1"/>
    <col min="14" max="14" width="10.5703125" style="143" hidden="1" customWidth="1"/>
    <col min="15" max="15" width="16.85546875" style="141" customWidth="1"/>
    <col min="16" max="16" width="16.140625" style="139" customWidth="1"/>
    <col min="17" max="17" width="13" style="139" bestFit="1" customWidth="1"/>
    <col min="18" max="19" width="13.7109375" style="139" bestFit="1" customWidth="1"/>
    <col min="20" max="16384" width="9.140625" style="139"/>
  </cols>
  <sheetData>
    <row r="1" spans="1:22">
      <c r="A1" s="295" t="s">
        <v>355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138"/>
    </row>
    <row r="2" spans="1:22">
      <c r="A2" s="277" t="s">
        <v>175</v>
      </c>
      <c r="B2" s="277"/>
      <c r="C2" s="140"/>
      <c r="D2" s="140"/>
    </row>
    <row r="3" spans="1:22">
      <c r="A3" s="275" t="s">
        <v>379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22">
      <c r="A4" s="275" t="s">
        <v>340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22" hidden="1">
      <c r="A5" s="268" t="s">
        <v>476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22" hidden="1">
      <c r="A6" s="268" t="s">
        <v>477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2">
      <c r="A7" s="268" t="s">
        <v>478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22">
      <c r="A8" s="310" t="s">
        <v>481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</row>
    <row r="9" spans="1:22" ht="15.6" customHeight="1">
      <c r="A9" s="269" t="s">
        <v>0</v>
      </c>
      <c r="B9" s="269" t="s">
        <v>18</v>
      </c>
      <c r="C9" s="269" t="s">
        <v>342</v>
      </c>
      <c r="D9" s="269"/>
      <c r="E9" s="269" t="s">
        <v>29</v>
      </c>
      <c r="F9" s="276" t="s">
        <v>30</v>
      </c>
      <c r="G9" s="276"/>
      <c r="H9" s="276"/>
      <c r="I9" s="272" t="s">
        <v>332</v>
      </c>
      <c r="J9" s="272" t="s">
        <v>333</v>
      </c>
      <c r="K9" s="284" t="s">
        <v>17</v>
      </c>
      <c r="L9" s="284"/>
      <c r="M9" s="284" t="s">
        <v>49</v>
      </c>
      <c r="N9" s="284"/>
      <c r="O9" s="303" t="s">
        <v>160</v>
      </c>
    </row>
    <row r="10" spans="1:22">
      <c r="A10" s="269"/>
      <c r="B10" s="269"/>
      <c r="C10" s="269" t="s">
        <v>382</v>
      </c>
      <c r="D10" s="269" t="s">
        <v>381</v>
      </c>
      <c r="E10" s="269"/>
      <c r="F10" s="269" t="s">
        <v>31</v>
      </c>
      <c r="G10" s="294" t="s">
        <v>15</v>
      </c>
      <c r="H10" s="294"/>
      <c r="I10" s="273"/>
      <c r="J10" s="273"/>
      <c r="K10" s="285"/>
      <c r="L10" s="285"/>
      <c r="M10" s="285"/>
      <c r="N10" s="285"/>
      <c r="O10" s="304"/>
    </row>
    <row r="11" spans="1:22" ht="47.25">
      <c r="A11" s="269"/>
      <c r="B11" s="269"/>
      <c r="C11" s="269"/>
      <c r="D11" s="269"/>
      <c r="E11" s="269"/>
      <c r="F11" s="269"/>
      <c r="G11" s="144" t="s">
        <v>19</v>
      </c>
      <c r="H11" s="145" t="s">
        <v>47</v>
      </c>
      <c r="I11" s="274"/>
      <c r="J11" s="274"/>
      <c r="K11" s="286"/>
      <c r="L11" s="286"/>
      <c r="M11" s="286"/>
      <c r="N11" s="286"/>
      <c r="O11" s="305"/>
    </row>
    <row r="12" spans="1:22" s="117" customFormat="1">
      <c r="A12" s="113"/>
      <c r="B12" s="114" t="s">
        <v>22</v>
      </c>
      <c r="C12" s="114"/>
      <c r="D12" s="114"/>
      <c r="E12" s="114"/>
      <c r="F12" s="114"/>
      <c r="G12" s="77">
        <f t="shared" ref="G12:K12" si="0">SUM(G13:G24)</f>
        <v>63423</v>
      </c>
      <c r="H12" s="77">
        <f t="shared" si="0"/>
        <v>15671.174999999999</v>
      </c>
      <c r="I12" s="77">
        <f t="shared" si="0"/>
        <v>15447.174999999999</v>
      </c>
      <c r="J12" s="77">
        <f t="shared" si="0"/>
        <v>5898.1750000000002</v>
      </c>
      <c r="K12" s="77">
        <f t="shared" si="0"/>
        <v>9478</v>
      </c>
      <c r="L12" s="77">
        <f t="shared" ref="L12:N12" si="1">SUM(L13:L22)</f>
        <v>6502.2857142857147</v>
      </c>
      <c r="M12" s="115">
        <f>SUM(M13:M24)</f>
        <v>5519.9719999999998</v>
      </c>
      <c r="N12" s="77">
        <f t="shared" si="1"/>
        <v>3129</v>
      </c>
      <c r="O12" s="29"/>
      <c r="P12" s="116"/>
      <c r="Q12" s="13"/>
      <c r="R12" s="116"/>
      <c r="S12" s="116"/>
      <c r="T12" s="116"/>
      <c r="U12" s="116"/>
      <c r="V12" s="116"/>
    </row>
    <row r="13" spans="1:22" s="123" customFormat="1" ht="47.25">
      <c r="A13" s="118">
        <v>1</v>
      </c>
      <c r="B13" s="146" t="s">
        <v>164</v>
      </c>
      <c r="C13" s="147" t="s">
        <v>384</v>
      </c>
      <c r="D13" s="176"/>
      <c r="E13" s="104">
        <v>8071582</v>
      </c>
      <c r="F13" s="148" t="s">
        <v>165</v>
      </c>
      <c r="G13" s="149">
        <v>3000</v>
      </c>
      <c r="H13" s="97">
        <f>200-71</f>
        <v>129</v>
      </c>
      <c r="I13" s="97">
        <v>200</v>
      </c>
      <c r="J13" s="97">
        <v>0</v>
      </c>
      <c r="K13" s="97">
        <f>200-71</f>
        <v>129</v>
      </c>
      <c r="L13" s="78">
        <v>129</v>
      </c>
      <c r="M13" s="78"/>
      <c r="N13" s="78"/>
      <c r="O13" s="35" t="s">
        <v>323</v>
      </c>
    </row>
    <row r="14" spans="1:22" s="123" customFormat="1" ht="47.25">
      <c r="A14" s="118">
        <v>2</v>
      </c>
      <c r="B14" s="150" t="s">
        <v>166</v>
      </c>
      <c r="C14" s="147" t="s">
        <v>384</v>
      </c>
      <c r="D14" s="176"/>
      <c r="E14" s="104">
        <v>8009136</v>
      </c>
      <c r="F14" s="148" t="s">
        <v>176</v>
      </c>
      <c r="G14" s="149">
        <v>5000</v>
      </c>
      <c r="H14" s="78">
        <v>500</v>
      </c>
      <c r="I14" s="78">
        <v>500</v>
      </c>
      <c r="J14" s="78">
        <v>0</v>
      </c>
      <c r="K14" s="78">
        <v>500</v>
      </c>
      <c r="L14" s="78">
        <v>500</v>
      </c>
      <c r="M14" s="78"/>
      <c r="N14" s="78"/>
      <c r="O14" s="35" t="s">
        <v>323</v>
      </c>
      <c r="P14" s="124"/>
      <c r="Q14" s="124"/>
    </row>
    <row r="15" spans="1:22" s="123" customFormat="1" ht="47.25">
      <c r="A15" s="118">
        <v>3</v>
      </c>
      <c r="B15" s="150" t="s">
        <v>167</v>
      </c>
      <c r="C15" s="147" t="s">
        <v>384</v>
      </c>
      <c r="D15" s="176"/>
      <c r="E15" s="104">
        <v>8053856</v>
      </c>
      <c r="F15" s="148" t="s">
        <v>182</v>
      </c>
      <c r="G15" s="149">
        <v>3100</v>
      </c>
      <c r="H15" s="79">
        <v>1100</v>
      </c>
      <c r="I15" s="79">
        <v>932</v>
      </c>
      <c r="J15" s="78">
        <v>0</v>
      </c>
      <c r="K15" s="75">
        <v>932</v>
      </c>
      <c r="L15" s="78">
        <v>932</v>
      </c>
      <c r="M15" s="75"/>
      <c r="N15" s="75"/>
      <c r="O15" s="35" t="s">
        <v>34</v>
      </c>
      <c r="P15" s="124"/>
    </row>
    <row r="16" spans="1:22" s="123" customFormat="1" ht="47.25">
      <c r="A16" s="118">
        <v>4</v>
      </c>
      <c r="B16" s="150" t="s">
        <v>168</v>
      </c>
      <c r="C16" s="147" t="s">
        <v>384</v>
      </c>
      <c r="D16" s="176"/>
      <c r="E16" s="104">
        <v>8058652</v>
      </c>
      <c r="F16" s="148" t="s">
        <v>181</v>
      </c>
      <c r="G16" s="149">
        <v>3100</v>
      </c>
      <c r="H16" s="79">
        <v>1100</v>
      </c>
      <c r="I16" s="79">
        <v>1100</v>
      </c>
      <c r="J16" s="78">
        <v>0</v>
      </c>
      <c r="K16" s="72">
        <v>1100</v>
      </c>
      <c r="L16" s="78">
        <f>K16/0.8</f>
        <v>1375</v>
      </c>
      <c r="M16" s="72"/>
      <c r="N16" s="72"/>
      <c r="O16" s="35" t="s">
        <v>34</v>
      </c>
      <c r="P16" s="151"/>
      <c r="Q16" s="124"/>
      <c r="R16" s="18"/>
      <c r="S16" s="127"/>
    </row>
    <row r="17" spans="1:22" s="123" customFormat="1" ht="47.25">
      <c r="A17" s="118">
        <v>5</v>
      </c>
      <c r="B17" s="150" t="s">
        <v>169</v>
      </c>
      <c r="C17" s="147" t="s">
        <v>384</v>
      </c>
      <c r="D17" s="176"/>
      <c r="E17" s="104">
        <v>8053855</v>
      </c>
      <c r="F17" s="148" t="s">
        <v>170</v>
      </c>
      <c r="G17" s="149">
        <v>2900</v>
      </c>
      <c r="H17" s="79">
        <v>900</v>
      </c>
      <c r="I17" s="79">
        <v>773</v>
      </c>
      <c r="J17" s="78">
        <v>0</v>
      </c>
      <c r="K17" s="72">
        <v>773</v>
      </c>
      <c r="L17" s="78">
        <f>K17/0.7</f>
        <v>1104.2857142857144</v>
      </c>
      <c r="M17" s="72"/>
      <c r="N17" s="72"/>
      <c r="O17" s="35" t="s">
        <v>34</v>
      </c>
      <c r="P17" s="152"/>
      <c r="Q17" s="153"/>
      <c r="R17" s="153"/>
      <c r="S17" s="153"/>
      <c r="T17" s="153"/>
      <c r="U17" s="153"/>
      <c r="V17" s="153"/>
    </row>
    <row r="18" spans="1:22" s="123" customFormat="1" ht="47.25">
      <c r="A18" s="118">
        <v>6</v>
      </c>
      <c r="B18" s="150" t="s">
        <v>327</v>
      </c>
      <c r="C18" s="147" t="s">
        <v>384</v>
      </c>
      <c r="D18" s="176"/>
      <c r="E18" s="104">
        <v>8132186</v>
      </c>
      <c r="F18" s="148" t="s">
        <v>385</v>
      </c>
      <c r="G18" s="149">
        <v>14000</v>
      </c>
      <c r="H18" s="79">
        <v>1120</v>
      </c>
      <c r="I18" s="79">
        <v>1120</v>
      </c>
      <c r="J18" s="78">
        <v>0</v>
      </c>
      <c r="K18" s="72">
        <v>1120</v>
      </c>
      <c r="L18" s="78"/>
      <c r="M18" s="72"/>
      <c r="N18" s="72"/>
      <c r="O18" s="35" t="s">
        <v>325</v>
      </c>
      <c r="P18" s="152"/>
      <c r="Q18" s="153"/>
      <c r="R18" s="153"/>
      <c r="S18" s="153"/>
      <c r="T18" s="153"/>
      <c r="U18" s="153"/>
      <c r="V18" s="153"/>
    </row>
    <row r="19" spans="1:22" s="154" customFormat="1" ht="47.25">
      <c r="A19" s="118">
        <v>7</v>
      </c>
      <c r="B19" s="125" t="s">
        <v>171</v>
      </c>
      <c r="C19" s="147" t="s">
        <v>384</v>
      </c>
      <c r="D19" s="176"/>
      <c r="E19" s="104">
        <v>8148752</v>
      </c>
      <c r="F19" s="104" t="s">
        <v>177</v>
      </c>
      <c r="G19" s="72">
        <v>3000</v>
      </c>
      <c r="H19" s="72">
        <v>2680</v>
      </c>
      <c r="I19" s="72">
        <v>2680</v>
      </c>
      <c r="J19" s="78">
        <v>1000</v>
      </c>
      <c r="K19" s="72">
        <v>1680</v>
      </c>
      <c r="L19" s="78">
        <f t="shared" ref="L19:L22" si="2">K19/2</f>
        <v>840</v>
      </c>
      <c r="M19" s="72">
        <v>1000</v>
      </c>
      <c r="N19" s="72">
        <v>1000</v>
      </c>
      <c r="O19" s="35" t="s">
        <v>34</v>
      </c>
    </row>
    <row r="20" spans="1:22" s="154" customFormat="1" ht="47.25">
      <c r="A20" s="118">
        <v>8</v>
      </c>
      <c r="B20" s="125" t="s">
        <v>172</v>
      </c>
      <c r="C20" s="147" t="s">
        <v>384</v>
      </c>
      <c r="D20" s="176"/>
      <c r="E20" s="104">
        <v>8149113</v>
      </c>
      <c r="F20" s="104" t="s">
        <v>178</v>
      </c>
      <c r="G20" s="72">
        <v>4800</v>
      </c>
      <c r="H20" s="155">
        <v>2327</v>
      </c>
      <c r="I20" s="155">
        <v>2327</v>
      </c>
      <c r="J20" s="155">
        <v>2129</v>
      </c>
      <c r="K20" s="155">
        <v>198</v>
      </c>
      <c r="L20" s="78">
        <f t="shared" si="2"/>
        <v>99</v>
      </c>
      <c r="M20" s="155">
        <v>2129</v>
      </c>
      <c r="N20" s="155">
        <v>2129</v>
      </c>
      <c r="O20" s="35" t="s">
        <v>34</v>
      </c>
    </row>
    <row r="21" spans="1:22" s="154" customFormat="1" ht="47.25">
      <c r="A21" s="118">
        <v>9</v>
      </c>
      <c r="B21" s="156" t="s">
        <v>173</v>
      </c>
      <c r="C21" s="147" t="s">
        <v>384</v>
      </c>
      <c r="D21" s="176"/>
      <c r="E21" s="104">
        <v>8148747</v>
      </c>
      <c r="F21" s="104" t="s">
        <v>179</v>
      </c>
      <c r="G21" s="72">
        <v>3838</v>
      </c>
      <c r="H21" s="155">
        <v>1846</v>
      </c>
      <c r="I21" s="155">
        <v>1846</v>
      </c>
      <c r="J21" s="155">
        <v>0</v>
      </c>
      <c r="K21" s="155">
        <v>1846</v>
      </c>
      <c r="L21" s="78">
        <f t="shared" si="2"/>
        <v>923</v>
      </c>
      <c r="M21" s="157"/>
      <c r="N21" s="157"/>
      <c r="O21" s="35" t="s">
        <v>34</v>
      </c>
    </row>
    <row r="22" spans="1:22" s="158" customFormat="1" ht="47.25">
      <c r="A22" s="118">
        <v>10</v>
      </c>
      <c r="B22" s="125" t="s">
        <v>174</v>
      </c>
      <c r="C22" s="147" t="s">
        <v>384</v>
      </c>
      <c r="D22" s="176"/>
      <c r="E22" s="104">
        <v>8150287</v>
      </c>
      <c r="F22" s="104" t="s">
        <v>180</v>
      </c>
      <c r="G22" s="72">
        <v>1200</v>
      </c>
      <c r="H22" s="72">
        <v>1200</v>
      </c>
      <c r="I22" s="72">
        <v>1200</v>
      </c>
      <c r="J22" s="72"/>
      <c r="K22" s="72">
        <v>1200</v>
      </c>
      <c r="L22" s="78">
        <f t="shared" si="2"/>
        <v>600</v>
      </c>
      <c r="M22" s="72"/>
      <c r="N22" s="72"/>
      <c r="O22" s="35" t="s">
        <v>34</v>
      </c>
      <c r="P22" s="123"/>
      <c r="Q22" s="123"/>
      <c r="R22" s="123"/>
      <c r="S22" s="123"/>
      <c r="T22" s="123"/>
      <c r="U22" s="123"/>
      <c r="V22" s="123"/>
    </row>
    <row r="23" spans="1:22" s="158" customFormat="1" ht="47.25">
      <c r="A23" s="118">
        <v>11</v>
      </c>
      <c r="B23" s="156" t="s">
        <v>386</v>
      </c>
      <c r="C23" s="147" t="s">
        <v>383</v>
      </c>
      <c r="D23" s="176"/>
      <c r="E23" s="104" t="s">
        <v>388</v>
      </c>
      <c r="F23" s="104" t="s">
        <v>389</v>
      </c>
      <c r="G23" s="72">
        <v>18285</v>
      </c>
      <c r="H23" s="72">
        <v>2119.1750000000002</v>
      </c>
      <c r="I23" s="72">
        <v>2119.1750000000002</v>
      </c>
      <c r="J23" s="72">
        <v>2119.1750000000002</v>
      </c>
      <c r="K23" s="72"/>
      <c r="L23" s="78"/>
      <c r="M23" s="72">
        <v>2119.1750000000002</v>
      </c>
      <c r="N23" s="72"/>
      <c r="O23" s="35" t="s">
        <v>34</v>
      </c>
      <c r="P23" s="123"/>
      <c r="Q23" s="123"/>
      <c r="R23" s="123"/>
      <c r="S23" s="123"/>
      <c r="T23" s="123"/>
      <c r="U23" s="123"/>
      <c r="V23" s="123"/>
    </row>
    <row r="24" spans="1:22" s="158" customFormat="1" ht="47.25">
      <c r="A24" s="118">
        <v>12</v>
      </c>
      <c r="B24" s="156" t="s">
        <v>387</v>
      </c>
      <c r="C24" s="147" t="s">
        <v>383</v>
      </c>
      <c r="D24" s="176"/>
      <c r="E24" s="104" t="s">
        <v>390</v>
      </c>
      <c r="F24" s="104" t="s">
        <v>391</v>
      </c>
      <c r="G24" s="72">
        <v>1200</v>
      </c>
      <c r="H24" s="72">
        <v>650</v>
      </c>
      <c r="I24" s="72">
        <v>650</v>
      </c>
      <c r="J24" s="72">
        <v>650</v>
      </c>
      <c r="K24" s="72"/>
      <c r="L24" s="78"/>
      <c r="M24" s="72">
        <v>271.79700000000003</v>
      </c>
      <c r="N24" s="72"/>
      <c r="O24" s="35" t="s">
        <v>34</v>
      </c>
      <c r="P24" s="123"/>
      <c r="Q24" s="123"/>
      <c r="R24" s="123"/>
      <c r="S24" s="123"/>
      <c r="T24" s="123"/>
      <c r="U24" s="123"/>
      <c r="V24" s="123"/>
    </row>
    <row r="25" spans="1:22" s="158" customFormat="1">
      <c r="A25" s="159"/>
      <c r="B25" s="160"/>
      <c r="C25" s="160"/>
      <c r="D25" s="160"/>
      <c r="E25" s="161"/>
      <c r="F25" s="162"/>
      <c r="G25" s="163"/>
      <c r="H25" s="132"/>
      <c r="I25" s="132"/>
      <c r="J25" s="132"/>
      <c r="K25" s="163"/>
      <c r="L25" s="163"/>
      <c r="M25" s="163"/>
      <c r="N25" s="163"/>
      <c r="O25" s="114"/>
    </row>
    <row r="26" spans="1:22" s="153" customFormat="1">
      <c r="A26" s="164"/>
      <c r="B26" s="165"/>
      <c r="C26" s="165"/>
      <c r="D26" s="165"/>
      <c r="E26" s="141"/>
      <c r="F26" s="142"/>
      <c r="G26" s="143"/>
      <c r="H26" s="112"/>
      <c r="I26" s="112"/>
      <c r="J26" s="112"/>
      <c r="K26" s="143"/>
      <c r="L26" s="143"/>
      <c r="M26" s="143"/>
      <c r="N26" s="143"/>
      <c r="O26" s="135"/>
      <c r="P26" s="166"/>
      <c r="Q26" s="166"/>
      <c r="R26" s="166"/>
      <c r="S26" s="166"/>
      <c r="T26" s="166"/>
      <c r="U26" s="166"/>
      <c r="V26" s="166"/>
    </row>
    <row r="27" spans="1:22" s="21" customFormat="1">
      <c r="A27" s="139"/>
      <c r="B27" s="165"/>
      <c r="C27" s="165"/>
      <c r="D27" s="165"/>
      <c r="E27" s="141"/>
      <c r="F27" s="142"/>
      <c r="G27" s="143"/>
      <c r="H27" s="112"/>
      <c r="I27" s="112"/>
      <c r="J27" s="112"/>
      <c r="K27" s="143"/>
      <c r="L27" s="143"/>
      <c r="M27" s="143"/>
      <c r="N27" s="143"/>
      <c r="O27" s="26"/>
      <c r="P27" s="10"/>
      <c r="Q27" s="10"/>
      <c r="R27" s="10"/>
      <c r="S27" s="10"/>
      <c r="T27" s="10"/>
      <c r="U27" s="10"/>
      <c r="V27" s="10"/>
    </row>
    <row r="28" spans="1:22" s="12" customFormat="1">
      <c r="A28" s="139"/>
      <c r="B28" s="165"/>
      <c r="C28" s="165"/>
      <c r="D28" s="165"/>
      <c r="E28" s="141"/>
      <c r="F28" s="142"/>
      <c r="G28" s="143"/>
      <c r="H28" s="112"/>
      <c r="I28" s="112"/>
      <c r="J28" s="112"/>
      <c r="K28" s="143"/>
      <c r="L28" s="143"/>
      <c r="M28" s="143"/>
      <c r="N28" s="143"/>
      <c r="O28" s="26"/>
      <c r="P28" s="10"/>
      <c r="Q28" s="10"/>
      <c r="R28" s="10"/>
      <c r="S28" s="10"/>
      <c r="T28" s="10"/>
      <c r="U28" s="10"/>
      <c r="V28" s="10"/>
    </row>
    <row r="29" spans="1:22" s="158" customFormat="1">
      <c r="A29" s="139"/>
      <c r="B29" s="165"/>
      <c r="C29" s="165"/>
      <c r="D29" s="165"/>
      <c r="E29" s="141"/>
      <c r="F29" s="142"/>
      <c r="G29" s="143"/>
      <c r="H29" s="112"/>
      <c r="I29" s="112"/>
      <c r="J29" s="112"/>
      <c r="K29" s="143"/>
      <c r="L29" s="143"/>
      <c r="M29" s="143"/>
      <c r="N29" s="143"/>
      <c r="O29" s="141"/>
      <c r="P29" s="139"/>
      <c r="Q29" s="139"/>
      <c r="R29" s="139"/>
      <c r="S29" s="139"/>
      <c r="T29" s="139"/>
      <c r="U29" s="139"/>
      <c r="V29" s="139"/>
    </row>
    <row r="30" spans="1:22" s="153" customFormat="1">
      <c r="A30" s="139"/>
      <c r="B30" s="165"/>
      <c r="C30" s="165"/>
      <c r="D30" s="165"/>
      <c r="E30" s="141"/>
      <c r="F30" s="142"/>
      <c r="G30" s="143"/>
      <c r="H30" s="112"/>
      <c r="I30" s="112"/>
      <c r="J30" s="112"/>
      <c r="K30" s="143"/>
      <c r="L30" s="143"/>
      <c r="M30" s="143"/>
      <c r="N30" s="143"/>
      <c r="O30" s="141"/>
      <c r="P30" s="139"/>
      <c r="Q30" s="139"/>
      <c r="R30" s="139"/>
      <c r="S30" s="139"/>
      <c r="T30" s="139"/>
      <c r="U30" s="139"/>
      <c r="V30" s="139"/>
    </row>
    <row r="34" spans="1:22" s="165" customFormat="1">
      <c r="A34" s="139"/>
      <c r="E34" s="141"/>
      <c r="F34" s="142"/>
      <c r="G34" s="143"/>
      <c r="H34" s="112"/>
      <c r="I34" s="112"/>
      <c r="J34" s="112"/>
      <c r="K34" s="143"/>
      <c r="L34" s="143"/>
      <c r="M34" s="143"/>
      <c r="N34" s="143"/>
      <c r="O34" s="141"/>
      <c r="P34" s="139"/>
      <c r="Q34" s="139"/>
      <c r="R34" s="139"/>
      <c r="S34" s="139"/>
      <c r="T34" s="139"/>
      <c r="U34" s="139"/>
      <c r="V34" s="139"/>
    </row>
    <row r="35" spans="1:22" s="165" customFormat="1">
      <c r="A35" s="139"/>
      <c r="E35" s="141"/>
      <c r="F35" s="142"/>
      <c r="G35" s="143"/>
      <c r="H35" s="112"/>
      <c r="I35" s="112"/>
      <c r="J35" s="112"/>
      <c r="K35" s="143"/>
      <c r="L35" s="143"/>
      <c r="M35" s="143"/>
      <c r="N35" s="143"/>
      <c r="O35" s="141"/>
      <c r="P35" s="139"/>
      <c r="Q35" s="139"/>
      <c r="R35" s="139"/>
      <c r="S35" s="139"/>
      <c r="T35" s="139"/>
      <c r="U35" s="139"/>
      <c r="V35" s="139"/>
    </row>
  </sheetData>
  <mergeCells count="24">
    <mergeCell ref="A1:O1"/>
    <mergeCell ref="A2:B2"/>
    <mergeCell ref="A3:O3"/>
    <mergeCell ref="C9:D9"/>
    <mergeCell ref="C10:C11"/>
    <mergeCell ref="D10:D11"/>
    <mergeCell ref="L9:L11"/>
    <mergeCell ref="N9:N11"/>
    <mergeCell ref="K9:K11"/>
    <mergeCell ref="M9:M11"/>
    <mergeCell ref="I9:I11"/>
    <mergeCell ref="J9:J11"/>
    <mergeCell ref="A8:O8"/>
    <mergeCell ref="A4:O4"/>
    <mergeCell ref="A6:O6"/>
    <mergeCell ref="O9:O11"/>
    <mergeCell ref="A7:O7"/>
    <mergeCell ref="A5:O5"/>
    <mergeCell ref="A9:A11"/>
    <mergeCell ref="B9:B11"/>
    <mergeCell ref="E9:E11"/>
    <mergeCell ref="F9:H9"/>
    <mergeCell ref="F10:F11"/>
    <mergeCell ref="G10:H10"/>
  </mergeCells>
  <pageMargins left="0.5" right="0.5" top="0.5" bottom="0.5" header="0.118110236220472" footer="0.118110236220472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TH</vt:lpstr>
      <vt:lpstr>1.DH</vt:lpstr>
      <vt:lpstr>2.QT</vt:lpstr>
      <vt:lpstr>3.VL</vt:lpstr>
      <vt:lpstr>4.GL</vt:lpstr>
      <vt:lpstr>5.HL</vt:lpstr>
      <vt:lpstr>6.TP</vt:lpstr>
      <vt:lpstr>7.HH</vt:lpstr>
      <vt:lpstr>8.DK</vt:lpstr>
      <vt:lpstr>9.CL</vt:lpstr>
      <vt:lpstr>10.CC</vt:lpstr>
      <vt:lpstr>'1.DH'!Print_Area</vt:lpstr>
      <vt:lpstr>'10.CC'!Print_Area</vt:lpstr>
      <vt:lpstr>'2.QT'!Print_Area</vt:lpstr>
      <vt:lpstr>'3.VL'!Print_Area</vt:lpstr>
      <vt:lpstr>'4.GL'!Print_Area</vt:lpstr>
      <vt:lpstr>'5.HL'!Print_Area</vt:lpstr>
      <vt:lpstr>'6.TP'!Print_Area</vt:lpstr>
      <vt:lpstr>'7.HH'!Print_Area</vt:lpstr>
      <vt:lpstr>'8.DK'!Print_Area</vt:lpstr>
      <vt:lpstr>'9.CL'!Print_Area</vt:lpstr>
      <vt:lpstr>TH!Print_Area</vt:lpstr>
      <vt:lpstr>'1.DH'!Print_Titles</vt:lpstr>
      <vt:lpstr>'10.CC'!Print_Titles</vt:lpstr>
      <vt:lpstr>'2.QT'!Print_Titles</vt:lpstr>
      <vt:lpstr>'3.VL'!Print_Titles</vt:lpstr>
      <vt:lpstr>'4.GL'!Print_Titles</vt:lpstr>
      <vt:lpstr>'5.HL'!Print_Titles</vt:lpstr>
      <vt:lpstr>'6.TP'!Print_Titles</vt:lpstr>
      <vt:lpstr>'7.HH'!Print_Titles</vt:lpstr>
      <vt:lpstr>'8.DK'!Print_Titles</vt:lpstr>
      <vt:lpstr>'9.CL'!Print_Titles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MrLong</cp:lastModifiedBy>
  <cp:lastPrinted>2025-06-19T02:44:27Z</cp:lastPrinted>
  <dcterms:created xsi:type="dcterms:W3CDTF">2025-05-22T02:41:52Z</dcterms:created>
  <dcterms:modified xsi:type="dcterms:W3CDTF">2025-06-25T05:25:54Z</dcterms:modified>
</cp:coreProperties>
</file>