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ăm 2025\Kỳ họp 32\TTr, DTNQ\DTNQ\"/>
    </mc:Choice>
  </mc:AlternateContent>
  <bookViews>
    <workbookView xWindow="-105" yWindow="-105" windowWidth="16665" windowHeight="9465" activeTab="6"/>
  </bookViews>
  <sheets>
    <sheet name="TH" sheetId="1" r:id="rId1"/>
    <sheet name="1.DK" sheetId="10" r:id="rId2"/>
    <sheet name="2.HH" sheetId="11" r:id="rId3"/>
    <sheet name="3.VL" sheetId="12" r:id="rId4"/>
    <sheet name="4.GL" sheetId="13" r:id="rId5"/>
    <sheet name="5.TP" sheetId="14" r:id="rId6"/>
    <sheet name="6.HL" sheetId="15" r:id="rId7"/>
  </sheets>
  <externalReferences>
    <externalReference r:id="rId8"/>
  </externalReferences>
  <definedNames>
    <definedName name="_xlnm.Print_Area" localSheetId="1">'1.DK'!$A$1:$M$47</definedName>
    <definedName name="_xlnm.Print_Area" localSheetId="2">'2.HH'!$A$1:$M$61</definedName>
    <definedName name="_xlnm.Print_Area" localSheetId="3">'3.VL'!$A$1:$M$24</definedName>
    <definedName name="_xlnm.Print_Area" localSheetId="4">'4.GL'!$A$1:$M$29</definedName>
    <definedName name="_xlnm.Print_Area" localSheetId="5">'5.TP'!$A$1:$M$19</definedName>
    <definedName name="_xlnm.Print_Area" localSheetId="6">'6.HL'!$A$1:$M$33</definedName>
    <definedName name="_xlnm.Print_Area" localSheetId="0">TH!$B$1:$I$26</definedName>
    <definedName name="_xlnm.Print_Titles" localSheetId="1">'1.DK'!$9:$11</definedName>
    <definedName name="_xlnm.Print_Titles" localSheetId="2">'2.HH'!$9:$11</definedName>
    <definedName name="_xlnm.Print_Titles" localSheetId="3">'3.VL'!$9:$11</definedName>
    <definedName name="_xlnm.Print_Titles" localSheetId="4">'4.GL'!$9:$11</definedName>
    <definedName name="_xlnm.Print_Titles" localSheetId="5">'5.TP'!$9:$11</definedName>
    <definedName name="_xlnm.Print_Titles" localSheetId="6">'6.HL'!$9:$11</definedName>
    <definedName name="_xlnm.Print_Titles" localSheetId="0">TH!$7:$9</definedName>
  </definedNames>
  <calcPr calcId="152511"/>
</workbook>
</file>

<file path=xl/calcChain.xml><?xml version="1.0" encoding="utf-8"?>
<calcChain xmlns="http://schemas.openxmlformats.org/spreadsheetml/2006/main">
  <c r="K36" i="11" l="1"/>
  <c r="K35" i="11"/>
  <c r="K32" i="11"/>
  <c r="E32" i="11"/>
  <c r="E31" i="11"/>
  <c r="K30" i="11"/>
  <c r="E29" i="11"/>
  <c r="G28" i="11"/>
  <c r="E28" i="11"/>
  <c r="E27" i="11"/>
  <c r="E25" i="11"/>
  <c r="K24" i="11"/>
  <c r="K23" i="11"/>
  <c r="E23" i="11"/>
  <c r="E21" i="11"/>
  <c r="E19" i="11"/>
  <c r="E18" i="11"/>
  <c r="E17" i="11"/>
  <c r="K51" i="11" l="1"/>
  <c r="J51" i="11"/>
  <c r="I51" i="11"/>
  <c r="L59" i="11"/>
  <c r="G59" i="11"/>
  <c r="H59" i="11" s="1"/>
  <c r="L58" i="11"/>
  <c r="G58" i="11"/>
  <c r="H58" i="11" s="1"/>
  <c r="L57" i="11"/>
  <c r="G57" i="11"/>
  <c r="H57" i="11" s="1"/>
  <c r="L56" i="11"/>
  <c r="G56" i="11"/>
  <c r="H56" i="11" s="1"/>
  <c r="L55" i="11"/>
  <c r="H55" i="11"/>
  <c r="G55" i="11"/>
  <c r="L54" i="11"/>
  <c r="G54" i="11"/>
  <c r="H54" i="11" s="1"/>
  <c r="L53" i="11"/>
  <c r="G53" i="11"/>
  <c r="H53" i="11" s="1"/>
  <c r="L52" i="11"/>
  <c r="G52" i="11"/>
  <c r="H52" i="11" s="1"/>
  <c r="H51" i="11" s="1"/>
  <c r="J13" i="11"/>
  <c r="I13" i="11"/>
  <c r="H13" i="11"/>
  <c r="L37" i="11"/>
  <c r="K37" i="11"/>
  <c r="I37" i="11"/>
  <c r="L13" i="11"/>
  <c r="G13" i="11"/>
  <c r="K13" i="11"/>
  <c r="L51" i="11" l="1"/>
  <c r="L12" i="11" s="1"/>
  <c r="G51" i="11"/>
  <c r="I12" i="11"/>
  <c r="J37" i="11"/>
  <c r="J12" i="11" s="1"/>
  <c r="G37" i="11"/>
  <c r="H37" i="11"/>
  <c r="H12" i="11" s="1"/>
  <c r="K12" i="11"/>
  <c r="G12" i="11" l="1"/>
  <c r="H13" i="14"/>
  <c r="I13" i="14"/>
  <c r="J13" i="14"/>
  <c r="J12" i="14" s="1"/>
  <c r="K13" i="14"/>
  <c r="L13" i="14"/>
  <c r="G13" i="14"/>
  <c r="G12" i="14" s="1"/>
  <c r="H12" i="14"/>
  <c r="L12" i="14"/>
  <c r="H16" i="14"/>
  <c r="I16" i="14"/>
  <c r="J16" i="14"/>
  <c r="K16" i="14"/>
  <c r="G16" i="14"/>
  <c r="I12" i="14" l="1"/>
  <c r="K12" i="14"/>
  <c r="H19" i="12"/>
  <c r="I19" i="12"/>
  <c r="J19" i="12"/>
  <c r="K19" i="12"/>
  <c r="L19" i="12"/>
  <c r="G19" i="12"/>
  <c r="I12" i="12"/>
  <c r="H13" i="12"/>
  <c r="I13" i="12"/>
  <c r="J13" i="12"/>
  <c r="J12" i="12" s="1"/>
  <c r="K13" i="12"/>
  <c r="K12" i="12" s="1"/>
  <c r="L13" i="12"/>
  <c r="G13" i="12"/>
  <c r="G12" i="12" s="1"/>
  <c r="L12" i="12" l="1"/>
  <c r="H12" i="12"/>
  <c r="E31" i="1" l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H34" i="1"/>
  <c r="E35" i="1"/>
  <c r="F35" i="1"/>
  <c r="G35" i="1"/>
  <c r="H35" i="1"/>
  <c r="E30" i="1"/>
  <c r="F30" i="1"/>
  <c r="G30" i="1"/>
  <c r="H30" i="1"/>
  <c r="L40" i="10"/>
  <c r="K40" i="10"/>
  <c r="J40" i="10"/>
  <c r="I40" i="10"/>
  <c r="H40" i="10"/>
  <c r="G40" i="10"/>
  <c r="K30" i="10"/>
  <c r="J30" i="10"/>
  <c r="I30" i="10"/>
  <c r="H30" i="10"/>
  <c r="G30" i="10"/>
  <c r="L13" i="10"/>
  <c r="K13" i="10"/>
  <c r="J13" i="10"/>
  <c r="I13" i="10"/>
  <c r="H13" i="10"/>
  <c r="G13" i="10"/>
  <c r="H29" i="1" l="1"/>
  <c r="G29" i="1"/>
  <c r="F29" i="1"/>
  <c r="E29" i="1"/>
  <c r="H12" i="10"/>
  <c r="I12" i="10"/>
  <c r="J12" i="10"/>
  <c r="K12" i="10"/>
  <c r="L12" i="10"/>
  <c r="G12" i="10"/>
  <c r="K13" i="13" l="1"/>
  <c r="J13" i="13"/>
  <c r="J12" i="13" s="1"/>
  <c r="I13" i="13"/>
  <c r="I12" i="13" s="1"/>
  <c r="H13" i="13"/>
  <c r="G13" i="13"/>
  <c r="G12" i="13"/>
  <c r="L18" i="13"/>
  <c r="L12" i="13" s="1"/>
  <c r="K18" i="13"/>
  <c r="K12" i="13" s="1"/>
  <c r="J19" i="1" s="1"/>
  <c r="J18" i="13"/>
  <c r="I18" i="13"/>
  <c r="H18" i="13"/>
  <c r="H12" i="13" s="1"/>
  <c r="G18" i="13"/>
  <c r="J24" i="15" l="1"/>
  <c r="I24" i="15"/>
  <c r="H24" i="15"/>
  <c r="K24" i="15"/>
  <c r="J13" i="15"/>
  <c r="I13" i="15"/>
  <c r="I12" i="15" s="1"/>
  <c r="H13" i="15"/>
  <c r="H12" i="15" s="1"/>
  <c r="K13" i="15"/>
  <c r="G31" i="15"/>
  <c r="G24" i="15" s="1"/>
  <c r="K12" i="15" l="1"/>
  <c r="J21" i="1" s="1"/>
  <c r="J12" i="15"/>
  <c r="G18" i="15"/>
  <c r="G13" i="15" s="1"/>
  <c r="G12" i="15" s="1"/>
  <c r="L12" i="15" l="1"/>
  <c r="H10" i="1"/>
  <c r="D13" i="1" l="1"/>
  <c r="D15" i="1"/>
  <c r="D16" i="1"/>
  <c r="D18" i="1"/>
  <c r="D32" i="1" s="1"/>
  <c r="D19" i="1"/>
  <c r="D20" i="1"/>
  <c r="D34" i="1" s="1"/>
  <c r="D21" i="1"/>
  <c r="D12" i="1"/>
  <c r="D30" i="1" s="1"/>
  <c r="G10" i="1"/>
  <c r="F10" i="1"/>
  <c r="E10" i="1"/>
  <c r="D35" i="1" l="1"/>
  <c r="L21" i="1"/>
  <c r="D33" i="1"/>
  <c r="K19" i="1"/>
  <c r="D31" i="1"/>
  <c r="D29" i="1" s="1"/>
  <c r="D10" i="1"/>
  <c r="K10" i="1" l="1"/>
</calcChain>
</file>

<file path=xl/sharedStrings.xml><?xml version="1.0" encoding="utf-8"?>
<sst xmlns="http://schemas.openxmlformats.org/spreadsheetml/2006/main" count="735" uniqueCount="352">
  <si>
    <t>TT</t>
  </si>
  <si>
    <t>Trong đó</t>
  </si>
  <si>
    <t>TỔNG CỘNG</t>
  </si>
  <si>
    <t>Huyện Hải Lăng</t>
  </si>
  <si>
    <t>Huyện Triệu Phong</t>
  </si>
  <si>
    <t>Huyện Vĩnh Linh</t>
  </si>
  <si>
    <t>Huyện Gio Linh</t>
  </si>
  <si>
    <t>Huyện Hướng Hóa</t>
  </si>
  <si>
    <t>Huyện Đakrông</t>
  </si>
  <si>
    <t>Tổng mức đầu tư</t>
  </si>
  <si>
    <t>Kế hoạch 2025</t>
  </si>
  <si>
    <t>Danh mục dự án</t>
  </si>
  <si>
    <t>Tổng số</t>
  </si>
  <si>
    <t>TỔNG CỘNG</t>
  </si>
  <si>
    <t>Đơn vị tính: Triệu đồng</t>
  </si>
  <si>
    <t>Mã số dự án</t>
  </si>
  <si>
    <t>Quyết định đầu tư dự án</t>
  </si>
  <si>
    <t>Số QĐ, ngày tháng, năm, ban hành</t>
  </si>
  <si>
    <t>Ghi chú</t>
  </si>
  <si>
    <t>HUYỆN ĐAKRÔNG</t>
  </si>
  <si>
    <t>-</t>
  </si>
  <si>
    <t>DANH MỤC DỰ ÁN KẾ HOẠCH 2025</t>
  </si>
  <si>
    <t>Kế hoạch 2021-2025 đã giao</t>
  </si>
  <si>
    <t>Lũy kế vốn 2021-2024 đã bố trí</t>
  </si>
  <si>
    <t>Cân đối theo tiêu chí</t>
  </si>
  <si>
    <t>Đấu giá đất</t>
  </si>
  <si>
    <t>XSKT</t>
  </si>
  <si>
    <t>Đối ứng Chương trình mục tiêu quốc gia phát triển kinh tế - xã hội vùng đồng bào dân tộc thiểu số và miền núi</t>
  </si>
  <si>
    <t>Hỗ trợ 09 xã vùng đồng bào dân tộc thiểu số, miền núi đăng ký đạt chuẩn NTM giai đoạn 2021-2025</t>
  </si>
  <si>
    <t>Hỗ trợ các huyện đăng ký xây dựng huyện đạt chuẩn nông thôn mới giai đoạn 2021-2025</t>
  </si>
  <si>
    <t>NGUỒN NGÂN SÁCH ĐỊA PHƯƠNG CÂN ĐỐI THEO TIÊU CHÍ CẤP TỈNH HỖ TRỢ CẤP HUYỆN</t>
  </si>
  <si>
    <t>Trong đó: cấp tỉnh hỗ trợ</t>
  </si>
  <si>
    <t>HUYỆN HƯỚNG HOÁ</t>
  </si>
  <si>
    <t>HUYỆN VĨNH LINH</t>
  </si>
  <si>
    <t>Hỗ trợ các huyện đăng ký xây dựng huyện đạt chuẩn nông thôn mới giai đoạn 2021-2025 (Nguồn Đấu giá đất câp tỉnh quản lý)</t>
  </si>
  <si>
    <t>Hỗ trợ các huyện đăng ký xây dựng huyện đạt chuẩn nông thôn mới giai đoạn 2021-2025 (Nguồn Xổ số kiến thiết)</t>
  </si>
  <si>
    <t>HUYỆN TRIỆU PHONG</t>
  </si>
  <si>
    <t>HUYỆN HẢI LĂNG</t>
  </si>
  <si>
    <t>HUYỆN GIO LINH</t>
  </si>
  <si>
    <t>Chủ đầu tư</t>
  </si>
  <si>
    <t>Vượt thu XSKT năm 2024</t>
  </si>
  <si>
    <t>Xây dựng phòng ở công vụ cho giáo viên vùng khó</t>
  </si>
  <si>
    <t>Huyện Hướng Hoá</t>
  </si>
  <si>
    <t>Nâng cấp, mở rộng bãi rác tập trung huyện tại thị trấn Diên Sanh</t>
  </si>
  <si>
    <t>273/QĐ-UBND ngày 14/6/2022</t>
  </si>
  <si>
    <t>Nâng cấp đường Thị trấn - Bến Mưng (ĐH.54)</t>
  </si>
  <si>
    <t>631/QĐ-UBND ngày 27/10/2022</t>
  </si>
  <si>
    <t>Đường Hải Chánh- Đá bạc (ĐH.59) (Gđ1)</t>
  </si>
  <si>
    <t>632/QĐ-UBND ngày 27/10/2022</t>
  </si>
  <si>
    <t>Đường Xuân Lâm- Thượng Nguyên - K4 (ĐH.53)</t>
  </si>
  <si>
    <t>633/QĐ-UBND ngày 27/10/2022</t>
  </si>
  <si>
    <t>Đường Thị trấn - Bến Mưng (ĐH.54) nối dài cao tốc</t>
  </si>
  <si>
    <t>634/QĐ-UBND ngày 27/10/2022</t>
  </si>
  <si>
    <t>Đường Thượng Xá-Dốc Son-Bến Lùng (ĐH.52)</t>
  </si>
  <si>
    <t>616/QĐ-UBND ngày 26/10/2022</t>
  </si>
  <si>
    <t>Trường Mầm non Hải Quy, Nhà đa năng - giáo dục thể chất và các hạng mục phụ trợ</t>
  </si>
  <si>
    <t xml:space="preserve">UBND xã Hải Quy </t>
  </si>
  <si>
    <t>553/QĐ-UBND ngày 29/6/2023 của UBND huyện</t>
  </si>
  <si>
    <t>Trường TH&amp;THCS Hải Ba; Nhà học Thể dục có mái che và các hạng mục phụ trợ</t>
  </si>
  <si>
    <t>465/QĐ-UBND ngày 15/6/2023</t>
  </si>
  <si>
    <t>Trường Mầm non Hải Ba, Nhà đa năng - giáo dục thể chất và các hạng mục phụ trợ</t>
  </si>
  <si>
    <t>466/QĐ-UBND ngày 15/6/2023</t>
  </si>
  <si>
    <t>Trường TH&amp;THCS Hải Lâm: Nhà vệ sinh, tường rào, sân và các hạng mục phụ trợ</t>
  </si>
  <si>
    <t>UBND xã Hải Lâm</t>
  </si>
  <si>
    <t>8047314</t>
  </si>
  <si>
    <t>814/QĐ-UBND ngày 31/08/2023</t>
  </si>
  <si>
    <t>Ban QLDA, PTQĐ &amp; CCN huyện Hải Lăng</t>
  </si>
  <si>
    <t>Mô hình tái chế chất thải hữu cơ, phụ phẩm nông nghiệp xã</t>
  </si>
  <si>
    <t>UBND xã Hải Dương</t>
  </si>
  <si>
    <t>Chưa mở MS</t>
  </si>
  <si>
    <t>923/QĐ-UBND ngày 05/12/2024</t>
  </si>
  <si>
    <t>Trường TH&amp;THCS Hải Hòa; Hạng mục: Xây dựng sân thể thao, nhà để  xe giáo viên và các hạng mục liên quan</t>
  </si>
  <si>
    <t>1108/QĐ-UBND ngày 31/12/2024</t>
  </si>
  <si>
    <t>Trường TH&amp;THCS Hải Sơn; Hạng mục: Sân bóng đã nhân tạo điểm trường THCS</t>
  </si>
  <si>
    <t>1101/QĐ-UBND ngày 31/12/2024</t>
  </si>
  <si>
    <t>Trường TH&amp;THCS Hải Quế; Hạng mục: Nâng cấp sân trường, tường rào và các hạng mục liên quan</t>
  </si>
  <si>
    <t>1106/QĐ-UBND ngày 31/12/2024</t>
  </si>
  <si>
    <t>Trường TH&amp;THCS Thiện THành; Hạng mục: Cổng tường rào điểm trường tiểu học (thôn Trung Đơn)</t>
  </si>
  <si>
    <t>Trường Mầm non xã Hải Trường</t>
  </si>
  <si>
    <t xml:space="preserve">UBND xã Hải Trường </t>
  </si>
  <si>
    <t>161/QĐ-UBND ngày 01/3/2024</t>
  </si>
  <si>
    <t xml:space="preserve">Trường TH&amp;THCS Hải Quy; nhà học bộ môn và các hạng mục phụ trợ </t>
  </si>
  <si>
    <t>969/QĐ-UBND ngày 29/12/2020</t>
  </si>
  <si>
    <t>Trường Mầm non Hướng Lập; Hạng mục: 02 phòng công vụ điểm trường Cù Bai</t>
  </si>
  <si>
    <t>Trường Mầm non Hướng Sơn; Hạng mục: 02 phòng công vụ điểm trường thôn Cát</t>
  </si>
  <si>
    <t>Trường Mầm non Xy; Hạng mục: 03 phòng công vụ điểm trường trung tâm</t>
  </si>
  <si>
    <t>Trường Mầm non Hướng Lộc; Hạng mục: 04 phòng công vụ điểm trường Ta Xía</t>
  </si>
  <si>
    <t>Trường Mầm non Thanh; Hạng mục: 02 phòng công vụ điểm trường Ba Viêng</t>
  </si>
  <si>
    <t>Trường Tiểu học Thuận; Hạng mục: 04 phòng công vụ điểm trường trung tâm</t>
  </si>
  <si>
    <t>Trường Tiểu học Hướng Phùng; Hạng mục: 02 phòng công vụ điểm trường Cheng - Mã Lai</t>
  </si>
  <si>
    <t>Trường Tiểu học và THCS A Dơi; Hạng mục: 03 phòng công vụ điểm trường Prin Thành</t>
  </si>
  <si>
    <t>Biểu số III.1</t>
  </si>
  <si>
    <t>BIỂU SỐ III</t>
  </si>
  <si>
    <t>Biểu số III.2</t>
  </si>
  <si>
    <t>Biểu số III.3</t>
  </si>
  <si>
    <t>Biểu số III.4</t>
  </si>
  <si>
    <t>Biểu số III.5</t>
  </si>
  <si>
    <t>Biểu số III.6</t>
  </si>
  <si>
    <t>1.1</t>
  </si>
  <si>
    <t>Đường bê tông thôn Trường Trí, xã Hải Thái</t>
  </si>
  <si>
    <t>Ban QLDA, PTQĐ&amp;CCN huyện Gio Linh</t>
  </si>
  <si>
    <t>8107508</t>
  </si>
  <si>
    <t>3570/QĐ-UBND ngày 20/9/2024</t>
  </si>
  <si>
    <t>1.2</t>
  </si>
  <si>
    <t>Nâng cấp đường khu phố 9 và khu phố 3, thị trấn Gio Linh</t>
  </si>
  <si>
    <t>8110604</t>
  </si>
  <si>
    <t>3723/QĐ-UBND ngày 09/10/2024</t>
  </si>
  <si>
    <t>1.3</t>
  </si>
  <si>
    <t>Đường giao thông thôn Bình Minh, xã Phong Bình</t>
  </si>
  <si>
    <t>8107507</t>
  </si>
  <si>
    <t>3571/QĐ-UBND ngày 20/9/2024</t>
  </si>
  <si>
    <t>1.4</t>
  </si>
  <si>
    <t>Chưa phân bổ chi tiết</t>
  </si>
  <si>
    <t>2.1</t>
  </si>
  <si>
    <t>Bê tông hóa giao thông nông thôn xã Gio Hải (các đoạn còn lại)</t>
  </si>
  <si>
    <t>8108540</t>
  </si>
  <si>
    <t>3608/QĐ-UBND ngày 27/9/2024</t>
  </si>
  <si>
    <t>2.2</t>
  </si>
  <si>
    <t>Đường giao thông nông thôn thôn Gia Môn, xã Phong Bình</t>
  </si>
  <si>
    <t>8107173</t>
  </si>
  <si>
    <t>3442/QĐ-UBND ngày 04/9/2024</t>
  </si>
  <si>
    <t>2.3</t>
  </si>
  <si>
    <t>Đường giao thông từ khu phố 3 thị trấn Gio Linh đi thôn Lan Đình xã Phong Bình</t>
  </si>
  <si>
    <t>8105366</t>
  </si>
  <si>
    <t>3492/QĐ-UBND ngày 05/9/2024</t>
  </si>
  <si>
    <t>2.4</t>
  </si>
  <si>
    <t>Hệ thống rãnh thoát nước thôn Mai Xá, xã Gio Mai</t>
  </si>
  <si>
    <t>8103009</t>
  </si>
  <si>
    <t>3261/QĐ-UBND ngày 09/8/2024</t>
  </si>
  <si>
    <t>2.5</t>
  </si>
  <si>
    <t>Nâng cấp các công trình hạ tầng, giao thông kết nối hệ thống giếng cổ xã Gio An, huyện Gio Linh</t>
  </si>
  <si>
    <t>8029462</t>
  </si>
  <si>
    <t>2673/QĐ-UBND ngày 27/6/2024</t>
  </si>
  <si>
    <t>2.6</t>
  </si>
  <si>
    <t>Đường nối từ ĐT576C đến nghĩa địa thôn Lâm Xuân, xã Gio Mai</t>
  </si>
  <si>
    <t>8105915</t>
  </si>
  <si>
    <t>3438/QĐ-UBND ngày 04/9/2024</t>
  </si>
  <si>
    <t>2.7</t>
  </si>
  <si>
    <t>Nâng cấp đường Trương Công Kỉnh, thị trấn Gio Linh</t>
  </si>
  <si>
    <t>8107174</t>
  </si>
  <si>
    <t>2.8</t>
  </si>
  <si>
    <t>Sửa chữa, nâng cấp hồ chứa Hồ Lô Mua thôn Hải An, xã Hải Thái</t>
  </si>
  <si>
    <t>2.9</t>
  </si>
  <si>
    <t>Sửa chữa, nâng cấp đập Zaba xã Phong Bình, huyện Gio Linh (giai đoạn 1)</t>
  </si>
  <si>
    <t>Hỗ trợ đất ở</t>
  </si>
  <si>
    <t>Hỗ trợ đất ở Xã Tà Rụt</t>
  </si>
  <si>
    <t>UBND xã Tà Rụt</t>
  </si>
  <si>
    <t>UBND Xã Tà Rụt</t>
  </si>
  <si>
    <t>Hỗ trợ đất ở cho các xã, thị trấn</t>
  </si>
  <si>
    <t>Trước ngày 01/7/2025</t>
  </si>
  <si>
    <t>Dự kiến sau ngày 01/7/2025</t>
  </si>
  <si>
    <t>Phòng Dân tộc &amp; Tôn giáo</t>
  </si>
  <si>
    <t>Đã giải ngân 100%</t>
  </si>
  <si>
    <t>Hỗ trợ nhà ở TT Krông Klang</t>
  </si>
  <si>
    <t>UBND TT Krông Klang</t>
  </si>
  <si>
    <t>UBND Xã Hướng Hiệp</t>
  </si>
  <si>
    <t>Hỗ trợ nhà ở Xã Mò Ó</t>
  </si>
  <si>
    <t>UBND Xã Mò Ó</t>
  </si>
  <si>
    <t>Hỗ trợ nhà ở Xã Hướng Hiệp</t>
  </si>
  <si>
    <t>Hỗ trợ nhà ở Xã Ba Nang</t>
  </si>
  <si>
    <t>UBND Xã Ba Nang</t>
  </si>
  <si>
    <t>Hỗ trợ nhà ở Xã Đakrông</t>
  </si>
  <si>
    <t>Hỗ trợ nhà ở Xã Tà Long</t>
  </si>
  <si>
    <t>UBND Xã Tà Long</t>
  </si>
  <si>
    <t>UBND Xã Đakrông</t>
  </si>
  <si>
    <t>Hỗ trợ nhà ở Xã Húc Nghì</t>
  </si>
  <si>
    <t>UBND Xã Húc Nghì</t>
  </si>
  <si>
    <t>Hỗ trợ nhà ở Xã A Vao</t>
  </si>
  <si>
    <t>UBND Xã A Vao</t>
  </si>
  <si>
    <t>Hỗ trợ nhà ở Xã Tà Rụt</t>
  </si>
  <si>
    <t>Hỗ trợ nhà ở Xã A Bung</t>
  </si>
  <si>
    <t>UBND Xã A Bung</t>
  </si>
  <si>
    <t>UBND xã La Lay</t>
  </si>
  <si>
    <t>Hỗ trợ nhà ở Xã A Ngo</t>
  </si>
  <si>
    <t>UBND Xã A Ngo</t>
  </si>
  <si>
    <t>Hỗ trợ nhà ở Xã Ba Lòng</t>
  </si>
  <si>
    <t>UBND Xã Ba Lòng</t>
  </si>
  <si>
    <t>Hỗ trợ nhà ở</t>
  </si>
  <si>
    <t>Sửa chữa hệ thống nước sinh hoạt Khe Đâu thôn Tà Lang, xã Ba Lòng</t>
  </si>
  <si>
    <t>654/QĐ-UBND ngày 12/7/2024</t>
  </si>
  <si>
    <t>Sửa chữa thủy lợi thôn Tà Lang, xã Ba Lòng</t>
  </si>
  <si>
    <t>8100480</t>
  </si>
  <si>
    <t>667/QĐ-UBND ngày 12/7/2024</t>
  </si>
  <si>
    <t>Đường nội đồng thôn 5, xã Ba Lòng</t>
  </si>
  <si>
    <t>8100481</t>
  </si>
  <si>
    <t>618/QĐ-UBND ngày 03/7/2024</t>
  </si>
  <si>
    <t>Sửa chửa trạm y tế xã Mò Ó</t>
  </si>
  <si>
    <t>164/QĐ-UBND ngày 05/3/2025</t>
  </si>
  <si>
    <t>Nâng cấp, sửa chữa thủy lợi Khe Nhong, xã Mò Ó</t>
  </si>
  <si>
    <t>171/QĐ-UBND ngày 05/3/2025</t>
  </si>
  <si>
    <t>Trường mầm non Sơn Ca; Hạng mục: Khung bảo vệ nhà 02 tầng (Điểm Phú Thành); Tường rào, mái che, sân (Điểm Đồng Đờng) và mua sắm thiết bị</t>
  </si>
  <si>
    <t>8138321</t>
  </si>
  <si>
    <t>166/QĐ-UBND ngày 05/3/2025</t>
  </si>
  <si>
    <t>Nhà văn hóa xã Mò Ó; Hạng mục: Các hạng mục phụ trợ và mua sắm thiết bị</t>
  </si>
  <si>
    <t>163/QĐ-UBND ngày 05/3/2025</t>
  </si>
  <si>
    <t>Đường nội thôn xóm Khe Lặn, thôn Đồng Đờng, xã Mò Ó (02 tuyến)</t>
  </si>
  <si>
    <t>170/QĐ-UBND ngày 05/3/2025</t>
  </si>
  <si>
    <t>Nâng cấp, sửa chữa thủy lợi Khe Chàn, xã Mò Ó</t>
  </si>
  <si>
    <t>172/QĐ-UBND ngày 05/3/2025</t>
  </si>
  <si>
    <t>Trường mầm non Tà Long, điểm trường Chai; Hạng mục: Phòng ở công vụ cho giáo viên</t>
  </si>
  <si>
    <t>UBND xã Tà Long</t>
  </si>
  <si>
    <t>Trường Tiểu học Tà Long, điểm trường Pa Ngày 1; Hạng mục: Phòng ở công vụ cho giáo viên</t>
  </si>
  <si>
    <t>Trường Tiểu học Pa Nang, điểm trường Ra Poong; Hạng mục: Phòng ở công vụ giáo viên</t>
  </si>
  <si>
    <t>UBND xã Ba Nang</t>
  </si>
  <si>
    <t>Trường PTDTBT TH&amp;THCS A Vao, điểm trường Ra Ró; Hạng mục: Phòng ở công vụ cho giáo viên</t>
  </si>
  <si>
    <t>UBND xã A Vao</t>
  </si>
  <si>
    <t>Trường TH&amp;THCS Húc Nghì, điểm trường Cợp; Hạng mục: Phòng ở công vụ cho giáo viên</t>
  </si>
  <si>
    <t>UBND xã Húc Nghì</t>
  </si>
  <si>
    <t>UBND xã Hướng Hiệp</t>
  </si>
  <si>
    <t>UBND xã Đakrông</t>
  </si>
  <si>
    <t>Kế hoạch 2025 (HĐND tỉnh giao)</t>
  </si>
  <si>
    <t>Vượt thu XSKT năm 2024 (HĐND tỉnh giao)</t>
  </si>
  <si>
    <t>hh</t>
  </si>
  <si>
    <t>vl</t>
  </si>
  <si>
    <t>gl</t>
  </si>
  <si>
    <t>tp</t>
  </si>
  <si>
    <t>hl</t>
  </si>
  <si>
    <t>dk</t>
  </si>
  <si>
    <t xml:space="preserve">Đường vào xã Vĩnh Chấp </t>
  </si>
  <si>
    <t>Ban QLDA, PTQĐ&amp;CCN, DLB huyện Vĩnh Linh</t>
  </si>
  <si>
    <t>1311/QĐ-UBND
ngày 01/6/2022</t>
  </si>
  <si>
    <t>Xây dựng trung tâm văn hóa thể thao thị trấn Bến Quan, huyện Vĩnh Linh; Hạng mục: Khu vui chơi thể thao</t>
  </si>
  <si>
    <t>1621/QĐ-UBND
ngày 6/5/2024</t>
  </si>
  <si>
    <t>Trường PTDTBT TH Vĩnh Ô (điểm trường bản 8); Hạng mục: Cổng, hàng rào, nhà vệ sinh</t>
  </si>
  <si>
    <t xml:space="preserve"> 554/QĐ-UBND ngày 21/3/2024</t>
  </si>
  <si>
    <t>Trường mầm non công lập xã Vĩnh Ô (Điểm trường bản 8); Hạng mục: Phòng hiệu bộ, phòng công vụ</t>
  </si>
  <si>
    <t>856/QĐ-UBND ngày 25/4/2024</t>
  </si>
  <si>
    <t>Trường mầm non công lập Vĩnh Ô (điểm trường Bản 4); Hạng mục: Cổng hàng rào, nhà vệ sinh</t>
  </si>
  <si>
    <t xml:space="preserve">3354/QĐ-UBND ngày 14/11/2023 </t>
  </si>
  <si>
    <t>Trường Mầm non công lập xã Vĩnh Hà; Hạng mục: Xây dựng phòng ở công vụ cho giáo viên vùng khó khăn (Điểm trường Khe Trổ)</t>
  </si>
  <si>
    <t>UBND xã Vĩnh Hà</t>
  </si>
  <si>
    <t>chưa có mã số</t>
  </si>
  <si>
    <t xml:space="preserve">2134/QĐ-UBND ngày 09/6/2025 </t>
  </si>
  <si>
    <t>Trường Mầm non công lập xã Vĩnh Ô; Hạng mục: Xây dựng phòng ở công vụ cho giáo viên vùng khó khăn (Điểm trường Xà Lời</t>
  </si>
  <si>
    <t>UBND xã Vĩnh Ô</t>
  </si>
  <si>
    <t xml:space="preserve">2133/QĐ-UBND ngày 09/6/2025 </t>
  </si>
  <si>
    <t>Trường PTDTBT Tiểu học Vĩnh Khê; Hạng mục: Xây dựng phòng ở công vụ cho giáo viên vùng khó khăn (Điểm trường Xung Phong)</t>
  </si>
  <si>
    <t>UBND xã Vĩnh Khê</t>
  </si>
  <si>
    <t xml:space="preserve">2132/QĐ-UBND ngày 09/6/2025 </t>
  </si>
  <si>
    <t>UBND xã Bến Quan</t>
  </si>
  <si>
    <t>UBND xã Vĩnh Định</t>
  </si>
  <si>
    <t>UBND xã Hải Lăng</t>
  </si>
  <si>
    <t>UBND xã Mỹ Thuỷ</t>
  </si>
  <si>
    <t xml:space="preserve">UBND xã Hải Phong </t>
  </si>
  <si>
    <t>UBND xã Hải Sơn</t>
  </si>
  <si>
    <t>UBND xã Hải Bình</t>
  </si>
  <si>
    <t>UBND xã Hải Định</t>
  </si>
  <si>
    <t>UBND xã Nam Hải Lăng</t>
  </si>
  <si>
    <t>UBND xã Diên Sanh</t>
  </si>
  <si>
    <t>Chi tiết danh mục như biểu số III.1</t>
  </si>
  <si>
    <t>Chi tiết danh mục như biểu số III.2</t>
  </si>
  <si>
    <t>Chi tiết danh mục như biểu số III.3</t>
  </si>
  <si>
    <t>Chi tiết danh mục như biểu số III.4</t>
  </si>
  <si>
    <t>Chi tiết danh mục như biểu số III.5</t>
  </si>
  <si>
    <t>Chi tiết danh mục như biểu số III.6</t>
  </si>
  <si>
    <t>Đường Lý Thái Tổ, thị trấn Ái Tử</t>
  </si>
  <si>
    <t>981/QĐ-UBND ngày 19/4/2023</t>
  </si>
  <si>
    <t>Ban QLDA PTQĐ &amp; CCN huyện Triệu Phong</t>
  </si>
  <si>
    <t>Hỗ trợ đất ở thị trấn Lao Bảo</t>
  </si>
  <si>
    <t>UBND thị trấn Lao Bảo</t>
  </si>
  <si>
    <t>Hỗ trợ đất ở xã Lìa</t>
  </si>
  <si>
    <t>UBND xã Lìa</t>
  </si>
  <si>
    <t>Hỗ trợ đất ở xã Hướng Phùng</t>
  </si>
  <si>
    <t>UBND xã Hướng Phùng</t>
  </si>
  <si>
    <t>Hỗ trợ nhà ở thị trấn Khe Sanh</t>
  </si>
  <si>
    <t>UBND thị trấn Khe Sanh</t>
  </si>
  <si>
    <t>Hỗ trợ nhà ở thị trấn Lao Bảo</t>
  </si>
  <si>
    <t>Hỗ trợ nhà ở xã Tân Thành</t>
  </si>
  <si>
    <t>UBND xã Tân Thành</t>
  </si>
  <si>
    <t>Hỗ trợ nhà ở xã Tân Long</t>
  </si>
  <si>
    <t>UBND xã Tân Long</t>
  </si>
  <si>
    <t>Hỗ trợ nhà ở xã Tân Lập</t>
  </si>
  <si>
    <t>UBND xã Tân Lập</t>
  </si>
  <si>
    <t>Hỗ trợ nhà ở xã Ba Tầng</t>
  </si>
  <si>
    <t>UBND xã Ba Tầng</t>
  </si>
  <si>
    <t>Hỗ trợ nhà ở xã A Dơi</t>
  </si>
  <si>
    <t>UBND xã A Dơi</t>
  </si>
  <si>
    <t>Hỗ trợ nhà ở xã Xy</t>
  </si>
  <si>
    <t>UBND xã Xy</t>
  </si>
  <si>
    <t>Hỗ trợ nhà ở xã Lìa</t>
  </si>
  <si>
    <t>Hỗ trợ nhà ở xã Thanh</t>
  </si>
  <si>
    <t>UBND xã Thanh</t>
  </si>
  <si>
    <t>Hỗ trợ nhà ở xã Thuận</t>
  </si>
  <si>
    <t>UBND xã Thuận</t>
  </si>
  <si>
    <t>Hỗ trợ nhà ở xã Hướng Lộc</t>
  </si>
  <si>
    <t>UBND xã Hướng Lộc</t>
  </si>
  <si>
    <t>Hỗ trợ nhà ở xã Hướng Tân</t>
  </si>
  <si>
    <t>UBND xã Hướng Tân</t>
  </si>
  <si>
    <t>Hỗ trợ nhà ở xã Hướng Linh</t>
  </si>
  <si>
    <t>UBND xã Hướng Linh</t>
  </si>
  <si>
    <t>Hỗ trợ nhà ở xã Hướng Phùng</t>
  </si>
  <si>
    <t>Hỗ trợ nhà ở xã Hướng Sơn</t>
  </si>
  <si>
    <t>UBND xã Hướng Sơn</t>
  </si>
  <si>
    <t>Hỗ trợ nhà ở xã Hướng Việt</t>
  </si>
  <si>
    <t>UBND xã Hướng Việt</t>
  </si>
  <si>
    <t>Hỗ trợ nhà ở xã Hướng Lập</t>
  </si>
  <si>
    <t>UBND xã Hướng Lập</t>
  </si>
  <si>
    <t>Hỗ trợ nhà ở xã Húc</t>
  </si>
  <si>
    <t>UBND xã Húc</t>
  </si>
  <si>
    <t>Chưa phân bổ</t>
  </si>
  <si>
    <t>904/QĐ-UBND ngày 29/3/2023</t>
  </si>
  <si>
    <t>Đường trung tâm xã đi thôn Thuận 5 xã Thuận</t>
  </si>
  <si>
    <t>Đường Thuận Hoà đi Úp ly xã Thuận</t>
  </si>
  <si>
    <t>Trường Mầm non Thuận, hạng mục: Bếp ăn; thư viện; phòng tin học</t>
  </si>
  <si>
    <t>8132664</t>
  </si>
  <si>
    <t xml:space="preserve">Trường tiểu học Thuận, hạng mục: Phòng đa chức năng </t>
  </si>
  <si>
    <t>8131712</t>
  </si>
  <si>
    <t>Đường giao thông liên thôn Doa Củ - Hướng Hải (giai đoạn 3)</t>
  </si>
  <si>
    <t>Đường giao thông liên thôn Hướng Hải - Mã Lai Pun (giai đoạn 2)</t>
  </si>
  <si>
    <t>Đường giao thông liên thôn Cheng - Mã Lai Pun (giai đoạn 2)</t>
  </si>
  <si>
    <t>Đường giao thông liên thôn Doa Củ - Bụt Việt (giai đoạn 2)</t>
  </si>
  <si>
    <t>8138871</t>
  </si>
  <si>
    <t>Đường chính ra khu sản xuất thôn Phùng Lâm (Lên cổng trời giai đoạn 3)</t>
  </si>
  <si>
    <t>8143507</t>
  </si>
  <si>
    <t>Đường đi thôn Xa Rường (Giai đoạn 03: Km 0 + 450 - km 0 + 850)</t>
  </si>
  <si>
    <t>Đường giao thông nông thôn Tân Linh (từ nhà ông Sông đến nhà bà Thủy)</t>
  </si>
  <si>
    <t>Đường nông thôn Trằm (từ nhà ông Kiên đến nhà ông Khá)</t>
  </si>
  <si>
    <t>8143506</t>
  </si>
  <si>
    <t>Đường ra khu sản xuất tập trung thôn Tân Linh</t>
  </si>
  <si>
    <t>8135419</t>
  </si>
  <si>
    <t>106/QĐ-UBND ngày 19/6/2024 của xã Thuận</t>
  </si>
  <si>
    <t>5070/QĐ-UBND ngày 31/12/2025</t>
  </si>
  <si>
    <t>3781/QĐ-UBND ngày 26/9/2024</t>
  </si>
  <si>
    <t>4740/QĐ-UBND ngày 13/12/2024</t>
  </si>
  <si>
    <t>132/QĐ-UBND ngày 13/9/2024 xã Hướng Phùng</t>
  </si>
  <si>
    <t>172/QĐ-UBND ngày 13/11/2024 xã Hướng Phùng</t>
  </si>
  <si>
    <t>141/QĐ-UBND ngày 17/9/2024 xã Hướng Phùng</t>
  </si>
  <si>
    <t>54/QĐ-UBND ngày 25/3/2025 xã Hướng Phùng</t>
  </si>
  <si>
    <t>33/QĐ-UBND ngày 14/3/2025 xã Hướng Phùng</t>
  </si>
  <si>
    <t>3782/QĐ-UBND ngày 26/9/2024</t>
  </si>
  <si>
    <t>390/QĐ-UBND ngày 11/6/2024 xã Hướng Tân</t>
  </si>
  <si>
    <t>24/QĐ-UBND ngày 14/3/2025 xã Hướng Tân</t>
  </si>
  <si>
    <t>15/QĐ-UBND ngày 07/3/2025 xã Hướng Tân</t>
  </si>
  <si>
    <t>Chưa mở mã DA</t>
  </si>
  <si>
    <t>1884/QĐ-UBND ngày 27/5/2025</t>
  </si>
  <si>
    <t>1885/QĐ-UBND ngày 27/5/2025</t>
  </si>
  <si>
    <t>1886/QĐ-UBND ngày 27/5/2025</t>
  </si>
  <si>
    <t>1887/QĐ-UBND ngày 27/5/2025</t>
  </si>
  <si>
    <t>1888/QĐ-UBND ngày 27/5/2025</t>
  </si>
  <si>
    <t>1889/QĐ-UBND ngày 27/5/2025</t>
  </si>
  <si>
    <t>1890/QĐ-UBND ngày 27/5/2025</t>
  </si>
  <si>
    <t>1891/QĐ-UBND ngày 27/5/2025</t>
  </si>
  <si>
    <t>Ban QLDA, PTQĐ và CCN huyện Hướng Hoá</t>
  </si>
  <si>
    <t>UBND xã Lao Bảo</t>
  </si>
  <si>
    <t>UBND xã Khe Sanh</t>
  </si>
  <si>
    <t>(Kèm theo Tờ trình số 348 /TTr-STC ngày 19 tháng 6 năm 2025 của Sở Tài chính Quảng Trị)</t>
  </si>
  <si>
    <t>(Kèm theo Tờ trình số  348/TTr-STC ngày 19 tháng 6 năm 2025 của Sở Tài chính Quảng Trị)</t>
  </si>
  <si>
    <t>TỔNG HỢP NGUỒN VỐN NGÂN SÁCH ĐỊA PHƯƠNG CÂN ĐỐI CẤP TỈNH HỖ TRỢ CẤP HUYỆN</t>
  </si>
  <si>
    <t>Nội dung</t>
  </si>
  <si>
    <t>(Kèm theo Tờ trình số      /TTr-UBND ngày      tháng 6 năm 2025 của UBND tỉnh Quảng Trị)</t>
  </si>
  <si>
    <t>(Kèm theo Nghị quyết số      /NQ-HĐND ngày 26 tháng 6 năm 2025 của HĐND tỉnh Quảng Trị)</t>
  </si>
  <si>
    <t>(Kèm theo Nghị quyết số      /NQ-HĐND ngày  26 tháng 6 năm 2025 của HĐND tỉnh Quảng Trị)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</si>
</sst>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1" formatCode="_-* #,##0\ _₫_-;\-* #,##0\ _₫_-;_-* &quot;-&quot;\ _₫_-;_-@_-"/>
    <numFmt numFmtId="43" formatCode="_-* #,##0.00\ _₫_-;\-* #,##0.00\ _₫_-;_-* &quot;-&quot;??\ _₫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_);_(@_)"/>
    <numFmt numFmtId="169" formatCode="&quot;.&quot;###&quot;,&quot;0&quot;.&quot;00_);\(&quot;.&quot;###&quot;,&quot;0&quot;.&quot;00\)"/>
    <numFmt numFmtId="170" formatCode="_-* ###&quot;,&quot;0&quot;.&quot;00\ _$_-;\-* ###&quot;,&quot;0&quot;.&quot;00\ _$_-;_-* &quot;-&quot;??\ _$_-;_-@_-"/>
    <numFmt numFmtId="171" formatCode="_-* #,##0_-;\-* #,##0_-;_-* &quot;-&quot;_-;_-@_-"/>
    <numFmt numFmtId="172" formatCode="_-* #,##0.00_-;\-* #,##0.00_-;_-* &quot;-&quot;??_-;_-@_-"/>
    <numFmt numFmtId="173" formatCode="_ &quot;\&quot;* #,##0_ ;_ &quot;\&quot;* \-#,##0_ ;_ &quot;\&quot;* &quot;-&quot;_ ;_ @_ "/>
    <numFmt numFmtId="174" formatCode="_ &quot;\&quot;* #,##0.00_ ;_ &quot;\&quot;* \-#,##0.00_ ;_ &quot;\&quot;* &quot;-&quot;??_ ;_ @_ "/>
    <numFmt numFmtId="175" formatCode="_ * #,##0_ ;_ * \-#,##0_ ;_ * &quot;-&quot;_ ;_ @_ "/>
    <numFmt numFmtId="176" formatCode="_ * #,##0.00_ ;_ * \-#,##0.00_ ;_ * &quot;-&quot;??_ ;_ @_ "/>
    <numFmt numFmtId="177" formatCode="_-* #,##0.00\ _V_N_D_-;\-* #,##0.00\ _V_N_D_-;_-* &quot;-&quot;??\ _V_N_D_-;_-@_-"/>
    <numFmt numFmtId="178" formatCode="\$#,##0\ ;\(\$#,##0\)"/>
    <numFmt numFmtId="179" formatCode="_-* #,##0\ _D_M_-;\-* #,##0\ _D_M_-;_-* &quot;-&quot;\ _D_M_-;_-@_-"/>
    <numFmt numFmtId="180" formatCode="_-* #,##0.00\ _D_M_-;\-* #,##0.00\ _D_M_-;_-* &quot;-&quot;??\ _D_M_-;_-@_-"/>
    <numFmt numFmtId="181" formatCode="_-[$€-2]* #,##0.00_-;\-[$€-2]* #,##0.00_-;_-[$€-2]* &quot;-&quot;??_-"/>
    <numFmt numFmtId="182" formatCode="#."/>
    <numFmt numFmtId="183" formatCode="0.0000"/>
    <numFmt numFmtId="184" formatCode="#,##0\ &quot;$&quot;_);[Red]\(#,##0\ &quot;$&quot;\)"/>
    <numFmt numFmtId="185" formatCode="_-* #,##0\ &quot;kr&quot;_-;\-* #,##0\ &quot;kr&quot;_-;_-* &quot;-&quot;\ &quot;kr&quot;_-;_-@_-"/>
    <numFmt numFmtId="186" formatCode="_-* #,##0.00\ _ã_ð_í_._-;\-* #,##0.00\ _ã_ð_í_._-;_-* &quot;-&quot;??\ _ã_ð_í_._-;_-@_-"/>
    <numFmt numFmtId="187" formatCode="#,##0.00\ &quot;F&quot;;[Red]\-#,##0.00\ &quot;F&quot;"/>
    <numFmt numFmtId="188" formatCode="_-* #,##0\ &quot;F&quot;_-;\-* #,##0\ &quot;F&quot;_-;_-* &quot;-&quot;\ &quot;F&quot;_-;_-@_-"/>
    <numFmt numFmtId="189" formatCode="0.000\ "/>
    <numFmt numFmtId="190" formatCode="#,##0\ &quot;Lt&quot;;[Red]\-#,##0\ &quot;Lt&quot;"/>
    <numFmt numFmtId="191" formatCode="#,##0\ &quot;F&quot;;[Red]\-#,##0\ &quot;F&quot;"/>
    <numFmt numFmtId="192" formatCode="#,##0.00\ &quot;F&quot;;\-#,##0.00\ &quot;F&quot;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&quot;\&quot;#,##0.00;[Red]&quot;\&quot;\-#,##0.00"/>
    <numFmt numFmtId="196" formatCode="&quot;\&quot;#,##0;[Red]&quot;\&quot;\-#,##0"/>
    <numFmt numFmtId="197" formatCode="_-&quot;$&quot;* #,##0_-;\-&quot;$&quot;* #,##0_-;_-&quot;$&quot;* &quot;-&quot;_-;_-@_-"/>
    <numFmt numFmtId="198" formatCode="&quot;$&quot;#,##0;[Red]\-&quot;$&quot;#,##0"/>
    <numFmt numFmtId="199" formatCode="_-&quot;$&quot;* #,##0.00_-;\-&quot;$&quot;* #,##0.00_-;_-&quot;$&quot;* &quot;-&quot;??_-;_-@_-"/>
    <numFmt numFmtId="200" formatCode="_-* #,##0\ _₫_-;\-* #,##0\ _₫_-;_-* &quot;-&quot;??\ _₫_-;_-@_-"/>
    <numFmt numFmtId="201" formatCode="#,##0.000"/>
    <numFmt numFmtId="202" formatCode="#,##0.0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  <charset val="163"/>
    </font>
    <font>
      <i/>
      <sz val="12"/>
      <name val="Times New Roman"/>
      <family val="1"/>
    </font>
    <font>
      <sz val="12"/>
      <color theme="5"/>
      <name val="Times New Roman"/>
      <family val="1"/>
    </font>
    <font>
      <sz val="14"/>
      <color theme="1"/>
      <name val="Times New Roman"/>
      <family val="2"/>
      <charset val="163"/>
    </font>
    <font>
      <sz val="12"/>
      <name val=".VnTime"/>
      <family val="2"/>
    </font>
    <font>
      <sz val="12"/>
      <name val="돋움체"/>
      <family val="3"/>
      <charset val="129"/>
    </font>
    <font>
      <sz val="14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???"/>
      <family val="1"/>
      <charset val="129"/>
    </font>
    <font>
      <sz val="12"/>
      <name val="|??¢¥¢¬¨Ï"/>
      <family val="1"/>
      <charset val="129"/>
    </font>
    <font>
      <sz val="10"/>
      <name val="Helv"/>
      <family val="2"/>
    </font>
    <font>
      <sz val="10"/>
      <name val="MS Sans Serif"/>
      <family val="2"/>
    </font>
    <font>
      <sz val="9"/>
      <name val="‚l‚r –¾’©"/>
      <family val="1"/>
      <charset val="128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µ¸¿òÃ¼"/>
      <family val="3"/>
      <charset val="129"/>
    </font>
    <font>
      <sz val="11"/>
      <name val="µ¸¿ò"/>
      <charset val="129"/>
    </font>
    <font>
      <sz val="11"/>
      <name val="돋움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Arial"/>
      <family val="2"/>
    </font>
    <font>
      <sz val="10"/>
      <name val="Helv"/>
    </font>
    <font>
      <b/>
      <sz val="11"/>
      <name val="Helv"/>
      <family val="2"/>
    </font>
    <font>
      <sz val="10"/>
      <name val=".VnArial"/>
      <family val="2"/>
    </font>
    <font>
      <sz val="9"/>
      <name val="Arial"/>
      <family val="2"/>
    </font>
    <font>
      <sz val="12"/>
      <color theme="1"/>
      <name val="Times New Roman"/>
      <family val="2"/>
      <charset val="163"/>
    </font>
    <font>
      <sz val="11"/>
      <color indexed="8"/>
      <name val="Helvetica Neue"/>
    </font>
    <font>
      <sz val="11"/>
      <name val="–¾’©"/>
      <family val="1"/>
      <charset val="128"/>
    </font>
    <font>
      <sz val="13"/>
      <name val=".VnTime"/>
      <family val="2"/>
    </font>
    <font>
      <sz val="10"/>
      <name val="Times New Roman"/>
      <family val="1"/>
    </font>
    <font>
      <sz val="10"/>
      <name val=".VnAvant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ＭＳ Ｐ明朝"/>
      <family val="1"/>
      <charset val="128"/>
    </font>
    <font>
      <sz val="13"/>
      <color indexed="8"/>
      <name val="Times New Roman"/>
      <family val="2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sz val="13"/>
      <color rgb="FF000000"/>
      <name val="Times New Roman"/>
      <family val="1"/>
    </font>
    <font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1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7" fillId="0" borderId="0" applyAlignment="0"/>
    <xf numFmtId="166" fontId="9" fillId="0" borderId="0" applyFont="0" applyFill="0" applyBorder="0" applyAlignment="0" applyProtection="0"/>
    <xf numFmtId="0" fontId="10" fillId="0" borderId="0"/>
    <xf numFmtId="0" fontId="7" fillId="0" borderId="0"/>
    <xf numFmtId="166" fontId="11" fillId="0" borderId="0" applyFont="0" applyFill="0" applyBorder="0" applyAlignment="0" applyProtection="0"/>
    <xf numFmtId="0" fontId="7" fillId="0" borderId="0"/>
    <xf numFmtId="0" fontId="7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3" fontId="16" fillId="0" borderId="1"/>
    <xf numFmtId="169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1" fillId="0" borderId="0"/>
    <xf numFmtId="0" fontId="7" fillId="0" borderId="0" applyNumberFormat="0" applyFill="0" applyBorder="0" applyAlignment="0" applyProtection="0"/>
    <xf numFmtId="0" fontId="22" fillId="0" borderId="0"/>
    <xf numFmtId="0" fontId="23" fillId="0" borderId="0"/>
    <xf numFmtId="0" fontId="7" fillId="0" borderId="0"/>
    <xf numFmtId="0" fontId="24" fillId="0" borderId="0"/>
    <xf numFmtId="0" fontId="7" fillId="0" borderId="0"/>
    <xf numFmtId="3" fontId="16" fillId="0" borderId="1"/>
    <xf numFmtId="3" fontId="16" fillId="0" borderId="1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29" fillId="0" borderId="0"/>
    <xf numFmtId="173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3" fillId="0" borderId="0"/>
    <xf numFmtId="0" fontId="34" fillId="0" borderId="0" applyFill="0" applyBorder="0" applyAlignment="0"/>
    <xf numFmtId="0" fontId="35" fillId="0" borderId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15" fillId="0" borderId="0" applyFont="0" applyFill="0" applyBorder="0" applyAlignment="0" applyProtection="0"/>
    <xf numFmtId="2" fontId="7" fillId="0" borderId="0" applyFont="0" applyFill="0" applyBorder="0" applyAlignment="0" applyProtection="0"/>
    <xf numFmtId="38" fontId="36" fillId="3" borderId="0" applyNumberFormat="0" applyBorder="0" applyAlignment="0" applyProtection="0"/>
    <xf numFmtId="0" fontId="37" fillId="0" borderId="0">
      <alignment horizontal="left"/>
    </xf>
    <xf numFmtId="0" fontId="38" fillId="0" borderId="6" applyNumberFormat="0" applyAlignment="0" applyProtection="0">
      <alignment horizontal="left" vertical="center"/>
    </xf>
    <xf numFmtId="0" fontId="38" fillId="0" borderId="7">
      <alignment horizontal="left" vertical="center"/>
    </xf>
    <xf numFmtId="182" fontId="39" fillId="0" borderId="0">
      <protection locked="0"/>
    </xf>
    <xf numFmtId="182" fontId="39" fillId="0" borderId="0">
      <protection locked="0"/>
    </xf>
    <xf numFmtId="10" fontId="36" fillId="3" borderId="1" applyNumberFormat="0" applyBorder="0" applyAlignment="0" applyProtection="0"/>
    <xf numFmtId="0" fontId="9" fillId="0" borderId="0"/>
    <xf numFmtId="0" fontId="9" fillId="0" borderId="0"/>
    <xf numFmtId="0" fontId="40" fillId="0" borderId="0"/>
    <xf numFmtId="38" fontId="23" fillId="0" borderId="0" applyFont="0" applyFill="0" applyBorder="0" applyAlignment="0" applyProtection="0"/>
    <xf numFmtId="4" fontId="41" fillId="0" borderId="0" applyFont="0" applyFill="0" applyBorder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2" fillId="0" borderId="8"/>
    <xf numFmtId="183" fontId="15" fillId="0" borderId="3"/>
    <xf numFmtId="184" fontId="23" fillId="0" borderId="0" applyFont="0" applyFill="0" applyBorder="0" applyAlignment="0" applyProtection="0"/>
    <xf numFmtId="185" fontId="43" fillId="0" borderId="0" applyFont="0" applyFill="0" applyBorder="0" applyAlignment="0" applyProtection="0"/>
    <xf numFmtId="0" fontId="40" fillId="0" borderId="0" applyNumberFormat="0" applyFont="0" applyFill="0" applyAlignment="0"/>
    <xf numFmtId="186" fontId="15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4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5" fillId="0" borderId="0"/>
    <xf numFmtId="0" fontId="7" fillId="0" borderId="0"/>
    <xf numFmtId="0" fontId="1" fillId="0" borderId="0"/>
    <xf numFmtId="0" fontId="1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46" fillId="0" borderId="0" applyNumberFormat="0" applyFill="0" applyBorder="0" applyProtection="0">
      <alignment vertical="top"/>
    </xf>
    <xf numFmtId="0" fontId="15" fillId="0" borderId="0"/>
    <xf numFmtId="0" fontId="9" fillId="0" borderId="0"/>
    <xf numFmtId="0" fontId="7" fillId="0" borderId="0"/>
    <xf numFmtId="0" fontId="7" fillId="0" borderId="0"/>
    <xf numFmtId="0" fontId="15" fillId="0" borderId="0"/>
    <xf numFmtId="0" fontId="41" fillId="3" borderId="0"/>
    <xf numFmtId="172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0" borderId="0" applyFont="0" applyFill="0" applyBorder="0" applyAlignment="0" applyProtection="0"/>
    <xf numFmtId="0" fontId="49" fillId="0" borderId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9">
      <alignment horizontal="center"/>
    </xf>
    <xf numFmtId="0" fontId="29" fillId="0" borderId="0" applyNumberFormat="0" applyFill="0" applyBorder="0" applyAlignment="0" applyProtection="0"/>
    <xf numFmtId="0" fontId="42" fillId="0" borderId="0"/>
    <xf numFmtId="187" fontId="48" fillId="0" borderId="10">
      <alignment horizontal="right" vertical="center"/>
    </xf>
    <xf numFmtId="188" fontId="48" fillId="0" borderId="10">
      <alignment horizontal="center"/>
    </xf>
    <xf numFmtId="0" fontId="4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89" fontId="50" fillId="0" borderId="0" applyFont="0" applyFill="0" applyBorder="0" applyAlignment="0" applyProtection="0"/>
    <xf numFmtId="190" fontId="43" fillId="0" borderId="0" applyFont="0" applyFill="0" applyBorder="0" applyAlignment="0" applyProtection="0"/>
    <xf numFmtId="191" fontId="48" fillId="0" borderId="0"/>
    <xf numFmtId="192" fontId="48" fillId="0" borderId="1"/>
    <xf numFmtId="193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3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0" fontId="56" fillId="0" borderId="11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95" fontId="57" fillId="0" borderId="0" applyFont="0" applyFill="0" applyBorder="0" applyAlignment="0" applyProtection="0"/>
    <xf numFmtId="196" fontId="57" fillId="0" borderId="0" applyFont="0" applyFill="0" applyBorder="0" applyAlignment="0" applyProtection="0"/>
    <xf numFmtId="0" fontId="58" fillId="0" borderId="0"/>
    <xf numFmtId="0" fontId="40" fillId="0" borderId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59" fillId="0" borderId="0"/>
    <xf numFmtId="197" fontId="44" fillId="0" borderId="0" applyFont="0" applyFill="0" applyBorder="0" applyAlignment="0" applyProtection="0"/>
    <xf numFmtId="198" fontId="19" fillId="0" borderId="0" applyFont="0" applyFill="0" applyBorder="0" applyAlignment="0" applyProtection="0"/>
    <xf numFmtId="199" fontId="44" fillId="0" borderId="0" applyFont="0" applyFill="0" applyBorder="0" applyAlignment="0" applyProtection="0"/>
    <xf numFmtId="172" fontId="23" fillId="0" borderId="0" applyNumberFormat="0" applyFont="0" applyFill="0" applyBorder="0" applyAlignment="0" applyProtection="0"/>
    <xf numFmtId="0" fontId="1" fillId="0" borderId="0"/>
    <xf numFmtId="166" fontId="7" fillId="0" borderId="0" applyFont="0" applyFill="0" applyBorder="0" applyAlignment="0" applyProtection="0"/>
    <xf numFmtId="0" fontId="8" fillId="0" borderId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45" fillId="0" borderId="0"/>
    <xf numFmtId="0" fontId="7" fillId="0" borderId="0"/>
    <xf numFmtId="0" fontId="9" fillId="0" borderId="0"/>
    <xf numFmtId="0" fontId="1" fillId="0" borderId="0"/>
  </cellStyleXfs>
  <cellXfs count="251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7" fontId="2" fillId="0" borderId="0" xfId="1" applyNumberFormat="1" applyFont="1" applyFill="1"/>
    <xf numFmtId="167" fontId="2" fillId="0" borderId="0" xfId="1" applyNumberFormat="1" applyFont="1" applyFill="1" applyAlignment="1">
      <alignment vertical="center"/>
    </xf>
    <xf numFmtId="167" fontId="5" fillId="0" borderId="0" xfId="1" applyNumberFormat="1" applyFont="1" applyFill="1" applyAlignment="1">
      <alignment vertical="center"/>
    </xf>
    <xf numFmtId="167" fontId="4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167" fontId="2" fillId="0" borderId="0" xfId="1" applyNumberFormat="1" applyFont="1" applyFill="1" applyAlignment="1">
      <alignment horizontal="center" wrapText="1"/>
    </xf>
    <xf numFmtId="165" fontId="5" fillId="0" borderId="1" xfId="2" applyFont="1" applyFill="1" applyBorder="1" applyAlignment="1">
      <alignment horizontal="center" vertical="center"/>
    </xf>
    <xf numFmtId="166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right" vertical="center"/>
    </xf>
    <xf numFmtId="3" fontId="5" fillId="0" borderId="1" xfId="2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1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1" xfId="183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3" fontId="3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182" applyFont="1" applyBorder="1" applyAlignment="1">
      <alignment horizontal="center" vertical="center" wrapText="1"/>
    </xf>
    <xf numFmtId="3" fontId="3" fillId="0" borderId="1" xfId="12" quotePrefix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1" xfId="12" quotePrefix="1" applyNumberFormat="1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3" fontId="3" fillId="0" borderId="1" xfId="0" applyNumberFormat="1" applyFont="1" applyBorder="1"/>
    <xf numFmtId="0" fontId="13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188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2" fillId="0" borderId="1" xfId="189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182" applyFont="1" applyBorder="1" applyAlignment="1">
      <alignment horizontal="center" vertical="center" wrapText="1"/>
    </xf>
    <xf numFmtId="3" fontId="5" fillId="0" borderId="1" xfId="183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166" fontId="5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00" fontId="2" fillId="0" borderId="1" xfId="1" applyNumberFormat="1" applyFont="1" applyFill="1" applyBorder="1" applyAlignment="1">
      <alignment horizontal="right" vertical="center" wrapText="1"/>
    </xf>
    <xf numFmtId="200" fontId="3" fillId="0" borderId="1" xfId="183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12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82" applyFont="1" applyFill="1" applyBorder="1" applyAlignment="1">
      <alignment horizontal="center" vertical="center" wrapText="1"/>
    </xf>
    <xf numFmtId="201" fontId="3" fillId="0" borderId="1" xfId="12" quotePrefix="1" applyNumberFormat="1" applyFont="1" applyFill="1" applyBorder="1" applyAlignment="1">
      <alignment horizontal="right" vertical="center" wrapText="1"/>
    </xf>
    <xf numFmtId="201" fontId="3" fillId="0" borderId="1" xfId="1" applyNumberFormat="1" applyFont="1" applyFill="1" applyBorder="1" applyAlignment="1">
      <alignment horizontal="right" vertical="center"/>
    </xf>
    <xf numFmtId="165" fontId="62" fillId="0" borderId="0" xfId="0" applyNumberFormat="1" applyFont="1" applyAlignment="1">
      <alignment vertical="center"/>
    </xf>
    <xf numFmtId="0" fontId="62" fillId="0" borderId="0" xfId="0" applyFont="1" applyAlignment="1">
      <alignment vertical="center"/>
    </xf>
    <xf numFmtId="3" fontId="3" fillId="0" borderId="1" xfId="12" quotePrefix="1" applyNumberFormat="1" applyFont="1" applyFill="1" applyBorder="1" applyAlignment="1">
      <alignment horizontal="right" vertical="center" wrapText="1"/>
    </xf>
    <xf numFmtId="201" fontId="3" fillId="0" borderId="1" xfId="2" applyNumberFormat="1" applyFont="1" applyFill="1" applyBorder="1" applyAlignment="1">
      <alignment horizontal="right" vertical="center" wrapText="1"/>
    </xf>
    <xf numFmtId="201" fontId="3" fillId="0" borderId="1" xfId="1" applyNumberFormat="1" applyFont="1" applyFill="1" applyBorder="1" applyAlignment="1">
      <alignment horizontal="right" vertical="center" wrapText="1"/>
    </xf>
    <xf numFmtId="3" fontId="5" fillId="0" borderId="1" xfId="12" quotePrefix="1" applyNumberFormat="1" applyFont="1" applyBorder="1" applyAlignment="1">
      <alignment horizontal="right" vertical="center" wrapText="1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0" fontId="6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0" borderId="1" xfId="183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" fontId="3" fillId="0" borderId="1" xfId="12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2" fillId="0" borderId="1" xfId="19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 applyFill="1"/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182" applyFont="1" applyFill="1" applyBorder="1" applyAlignment="1">
      <alignment horizontal="center" vertical="center" wrapText="1"/>
    </xf>
    <xf numFmtId="3" fontId="5" fillId="0" borderId="1" xfId="12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" fontId="3" fillId="0" borderId="1" xfId="12" quotePrefix="1" applyNumberFormat="1" applyFont="1" applyFill="1" applyBorder="1" applyAlignment="1">
      <alignment horizontal="left" vertical="center" wrapText="1"/>
    </xf>
    <xf numFmtId="165" fontId="3" fillId="0" borderId="0" xfId="0" applyNumberFormat="1" applyFont="1" applyFill="1" applyAlignment="1">
      <alignment vertical="center"/>
    </xf>
    <xf numFmtId="0" fontId="3" fillId="0" borderId="1" xfId="190" applyFont="1" applyFill="1" applyBorder="1" applyAlignment="1">
      <alignment horizontal="center" vertical="center" wrapText="1"/>
    </xf>
    <xf numFmtId="167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0" fontId="4" fillId="0" borderId="0" xfId="0" applyFont="1" applyFill="1" applyAlignment="1">
      <alignment vertical="center"/>
    </xf>
    <xf numFmtId="0" fontId="13" fillId="0" borderId="0" xfId="0" applyFont="1" applyFill="1"/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6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4" borderId="1" xfId="19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63" fillId="0" borderId="1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horizontal="left"/>
    </xf>
    <xf numFmtId="202" fontId="3" fillId="0" borderId="1" xfId="1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64" fillId="0" borderId="1" xfId="0" applyFont="1" applyFill="1" applyBorder="1" applyAlignment="1" applyProtection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12" xfId="183" applyNumberFormat="1" applyFont="1" applyFill="1" applyBorder="1" applyAlignment="1">
      <alignment horizontal="right" vertical="center" wrapText="1"/>
    </xf>
    <xf numFmtId="0" fontId="65" fillId="0" borderId="1" xfId="0" applyFont="1" applyBorder="1" applyAlignment="1">
      <alignment horizontal="center" vertical="center" wrapText="1"/>
    </xf>
    <xf numFmtId="166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14" applyFont="1" applyFill="1" applyBorder="1" applyAlignment="1">
      <alignment horizontal="center" vertical="center" wrapText="1"/>
    </xf>
    <xf numFmtId="200" fontId="3" fillId="0" borderId="1" xfId="12" quotePrefix="1" applyNumberFormat="1" applyFont="1" applyFill="1" applyBorder="1" applyAlignment="1">
      <alignment horizontal="right" vertical="center" wrapText="1"/>
    </xf>
    <xf numFmtId="3" fontId="3" fillId="0" borderId="1" xfId="12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66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5" fillId="0" borderId="1" xfId="12" quotePrefix="1" applyNumberFormat="1" applyFont="1" applyBorder="1" applyAlignment="1">
      <alignment horizontal="right" vertical="center" wrapText="1"/>
    </xf>
    <xf numFmtId="3" fontId="49" fillId="0" borderId="1" xfId="12" quotePrefix="1" applyNumberFormat="1" applyFont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right" vertical="center"/>
    </xf>
    <xf numFmtId="3" fontId="3" fillId="0" borderId="5" xfId="12" quotePrefix="1" applyNumberFormat="1" applyFont="1" applyBorder="1" applyAlignment="1">
      <alignment vertical="center" wrapText="1"/>
    </xf>
    <xf numFmtId="200" fontId="3" fillId="0" borderId="1" xfId="0" applyNumberFormat="1" applyFont="1" applyFill="1" applyBorder="1"/>
    <xf numFmtId="0" fontId="5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166" fontId="3" fillId="0" borderId="5" xfId="1" applyFont="1" applyFill="1" applyBorder="1" applyAlignment="1">
      <alignment horizontal="center" vertical="center" wrapText="1"/>
    </xf>
    <xf numFmtId="166" fontId="3" fillId="0" borderId="9" xfId="1" applyFont="1" applyFill="1" applyBorder="1" applyAlignment="1">
      <alignment horizontal="center" vertical="center" wrapText="1"/>
    </xf>
    <xf numFmtId="166" fontId="3" fillId="0" borderId="4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6" fontId="3" fillId="0" borderId="1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" fontId="3" fillId="0" borderId="5" xfId="12" quotePrefix="1" applyNumberFormat="1" applyFont="1" applyBorder="1" applyAlignment="1">
      <alignment horizontal="center" vertical="center" wrapText="1"/>
    </xf>
    <xf numFmtId="3" fontId="3" fillId="0" borderId="9" xfId="12" quotePrefix="1" applyNumberFormat="1" applyFont="1" applyBorder="1" applyAlignment="1">
      <alignment horizontal="center" vertical="center" wrapText="1"/>
    </xf>
    <xf numFmtId="3" fontId="3" fillId="0" borderId="4" xfId="12" quotePrefix="1" applyNumberFormat="1" applyFont="1" applyBorder="1" applyAlignment="1">
      <alignment horizontal="center" vertical="center" wrapText="1"/>
    </xf>
    <xf numFmtId="3" fontId="3" fillId="0" borderId="1" xfId="12" quotePrefix="1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66" fillId="0" borderId="0" xfId="0" applyFont="1" applyFill="1" applyAlignment="1">
      <alignment vertical="center" wrapText="1"/>
    </xf>
    <xf numFmtId="3" fontId="66" fillId="0" borderId="0" xfId="0" applyNumberFormat="1" applyFont="1" applyFill="1" applyAlignment="1">
      <alignment vertical="center" wrapText="1"/>
    </xf>
    <xf numFmtId="201" fontId="66" fillId="0" borderId="0" xfId="0" applyNumberFormat="1" applyFont="1" applyFill="1" applyAlignment="1">
      <alignment vertical="center" wrapText="1"/>
    </xf>
    <xf numFmtId="3" fontId="66" fillId="0" borderId="0" xfId="0" applyNumberFormat="1" applyFont="1" applyFill="1" applyAlignment="1">
      <alignment horizontal="center" vertical="center" wrapText="1"/>
    </xf>
    <xf numFmtId="0" fontId="66" fillId="0" borderId="1" xfId="0" applyFont="1" applyFill="1" applyBorder="1" applyAlignment="1">
      <alignment vertical="center" wrapText="1"/>
    </xf>
    <xf numFmtId="3" fontId="66" fillId="0" borderId="0" xfId="0" applyNumberFormat="1" applyFont="1" applyFill="1" applyAlignment="1">
      <alignment horizontal="right" vertical="center" wrapText="1"/>
    </xf>
  </cellXfs>
  <cellStyles count="191">
    <cellStyle name="          _x000d__x000a_shell=progman.exe_x000d__x000a_m" xfId="20"/>
    <cellStyle name="#,##0" xfId="21"/>
    <cellStyle name="??" xfId="22"/>
    <cellStyle name="?? [0.00]_PRODUCT DETAIL Q1" xfId="23"/>
    <cellStyle name="?? [0]" xfId="24"/>
    <cellStyle name="?_x001d_??%U©÷u&amp;H©÷9_x0008_?_x0009_s_x000a__x0007__x0001__x0001_" xfId="25"/>
    <cellStyle name="???? [0.00]_PRODUCT DETAIL Q1" xfId="26"/>
    <cellStyle name="????_PRODUCT DETAIL Q1" xfId="27"/>
    <cellStyle name="???[0]_?? DI" xfId="28"/>
    <cellStyle name="???_?? DI" xfId="29"/>
    <cellStyle name="??[0]_MATL COST ANALYSIS" xfId="30"/>
    <cellStyle name="??_ ??? ???? " xfId="31"/>
    <cellStyle name="??A? [0]_ÿÿÿÿÿÿ_1_¢¬???¢â? " xfId="32"/>
    <cellStyle name="??A?_ÿÿÿÿÿÿ_1_¢¬???¢â? " xfId="33"/>
    <cellStyle name="?¡±¢¥?_?¨ù??¢´¢¥_¢¬???¢â? " xfId="34"/>
    <cellStyle name="?ðÇ%U?&amp;H?_x0008_?s_x000a__x0007__x0001__x0001_" xfId="35"/>
    <cellStyle name="_Huong CHI tieu Nhiem vu CTMTQG 2014(1)" xfId="36"/>
    <cellStyle name="_KH.DTC.gd2016-2020 tinh (T2-2015)" xfId="37"/>
    <cellStyle name="•W€_STDFOR" xfId="38"/>
    <cellStyle name="•W_MARINE" xfId="39"/>
    <cellStyle name="W_STDFOR" xfId="40"/>
    <cellStyle name="0.0" xfId="41"/>
    <cellStyle name="0.00" xfId="42"/>
    <cellStyle name="1" xfId="43"/>
    <cellStyle name="2" xfId="44"/>
    <cellStyle name="3" xfId="45"/>
    <cellStyle name="4" xfId="46"/>
    <cellStyle name="6" xfId="47"/>
    <cellStyle name="ÅëÈ­ [0]_¿ì¹°Åë" xfId="48"/>
    <cellStyle name="AeE­ [0]_INQUIRY ¿µ¾÷AßAø " xfId="49"/>
    <cellStyle name="ÅëÈ­_¿ì¹°Åë" xfId="50"/>
    <cellStyle name="AeE­_INQUIRY ¿µ¾÷AßAø " xfId="51"/>
    <cellStyle name="ÄÞ¸¶ [0]_¿ì¹°Åë" xfId="52"/>
    <cellStyle name="AÞ¸¶ [0]_INQUIRY ¿?¾÷AßAø " xfId="53"/>
    <cellStyle name="ÄÞ¸¶_¿ì¹°Åë" xfId="54"/>
    <cellStyle name="AÞ¸¶_INQUIRY ¿?¾÷AßAø " xfId="55"/>
    <cellStyle name="C?AØ_¿?¾÷CoE² " xfId="56"/>
    <cellStyle name="Ç¥ÁØ_´çÃÊ±¸ÀÔ»ý»ê" xfId="57"/>
    <cellStyle name="C￥AØ_¿μ¾÷CoE² " xfId="58"/>
    <cellStyle name="Ç¥ÁØ_PO0862_bldg_BQ" xfId="59"/>
    <cellStyle name="Calc Currency (0)" xfId="60"/>
    <cellStyle name="category" xfId="61"/>
    <cellStyle name="Comma" xfId="1" builtinId="3"/>
    <cellStyle name="Comma [0]" xfId="2" builtinId="6"/>
    <cellStyle name="Comma 10" xfId="62"/>
    <cellStyle name="Comma 10 10" xfId="8"/>
    <cellStyle name="Comma 10 2" xfId="186"/>
    <cellStyle name="Comma 11" xfId="19"/>
    <cellStyle name="Comma 12" xfId="63"/>
    <cellStyle name="Comma 13" xfId="18"/>
    <cellStyle name="Comma 14" xfId="64"/>
    <cellStyle name="Comma 15" xfId="65"/>
    <cellStyle name="Comma 16" xfId="16"/>
    <cellStyle name="Comma 2" xfId="66"/>
    <cellStyle name="Comma 2 28" xfId="67"/>
    <cellStyle name="Comma 3" xfId="68"/>
    <cellStyle name="Comma 3 2 2" xfId="183"/>
    <cellStyle name="Comma 4" xfId="69"/>
    <cellStyle name="Comma 4 20" xfId="70"/>
    <cellStyle name="Comma 5" xfId="71"/>
    <cellStyle name="Comma 6" xfId="72"/>
    <cellStyle name="Comma 7" xfId="11"/>
    <cellStyle name="Comma 7 2" xfId="73"/>
    <cellStyle name="Comma 8" xfId="74"/>
    <cellStyle name="Comma 9" xfId="75"/>
    <cellStyle name="Comma0" xfId="76"/>
    <cellStyle name="Currency0" xfId="77"/>
    <cellStyle name="Date" xfId="78"/>
    <cellStyle name="Dezimal [0]_UXO VII" xfId="79"/>
    <cellStyle name="Dezimal_UXO VII" xfId="80"/>
    <cellStyle name="Euro" xfId="81"/>
    <cellStyle name="Fixed" xfId="82"/>
    <cellStyle name="Grey" xfId="83"/>
    <cellStyle name="HEADER" xfId="84"/>
    <cellStyle name="Header1" xfId="85"/>
    <cellStyle name="Header2" xfId="86"/>
    <cellStyle name="Heading1" xfId="87"/>
    <cellStyle name="Heading2" xfId="88"/>
    <cellStyle name="Input [yellow]" xfId="89"/>
    <cellStyle name="Ledger 17 x 11 in" xfId="90"/>
    <cellStyle name="Ledger 17 x 11 in 2" xfId="91"/>
    <cellStyle name="Ledger 17 x 11 in 3" xfId="92"/>
    <cellStyle name="Migliaia (0)_CALPREZZ" xfId="93"/>
    <cellStyle name="Migliaia_ PESO ELETTR." xfId="94"/>
    <cellStyle name="Millares [0]_Well Timing" xfId="95"/>
    <cellStyle name="Millares_Well Timing" xfId="96"/>
    <cellStyle name="Model" xfId="97"/>
    <cellStyle name="moi" xfId="98"/>
    <cellStyle name="Moneda [0]_Well Timing" xfId="99"/>
    <cellStyle name="Moneda_Well Timing" xfId="100"/>
    <cellStyle name="n" xfId="101"/>
    <cellStyle name="Normal" xfId="0" builtinId="0"/>
    <cellStyle name="Normal - Style1" xfId="102"/>
    <cellStyle name="Normal 10" xfId="103"/>
    <cellStyle name="Normal 10 10 2" xfId="182"/>
    <cellStyle name="Normal 10 8" xfId="9"/>
    <cellStyle name="Normal 11" xfId="17"/>
    <cellStyle name="Normal 11 3 4 2 2 4 2" xfId="6"/>
    <cellStyle name="Normal 11 3 4 3 2 5" xfId="4"/>
    <cellStyle name="Normal 11 4 2" xfId="5"/>
    <cellStyle name="Normal 12" xfId="104"/>
    <cellStyle name="Normal 13" xfId="105"/>
    <cellStyle name="Normal 14" xfId="106"/>
    <cellStyle name="Normal 15" xfId="14"/>
    <cellStyle name="Normal 16" xfId="15"/>
    <cellStyle name="Normal 17" xfId="107"/>
    <cellStyle name="Normal 2" xfId="108"/>
    <cellStyle name="Normal 2 2" xfId="109"/>
    <cellStyle name="Normal 2 2 2" xfId="110"/>
    <cellStyle name="Normal 2 3" xfId="7"/>
    <cellStyle name="Normal 2 3 2" xfId="111"/>
    <cellStyle name="Normal 2 3 3" xfId="112"/>
    <cellStyle name="Normal 2_Bang bieu" xfId="113"/>
    <cellStyle name="Normal 22 2" xfId="13"/>
    <cellStyle name="Normal 23" xfId="114"/>
    <cellStyle name="Normal 24" xfId="115"/>
    <cellStyle name="Normal 25" xfId="116"/>
    <cellStyle name="Normal 26" xfId="117"/>
    <cellStyle name="Normal 27" xfId="118"/>
    <cellStyle name="Normal 28" xfId="119"/>
    <cellStyle name="Normal 29" xfId="120"/>
    <cellStyle name="Normal 3" xfId="121"/>
    <cellStyle name="Normal 3 3" xfId="187"/>
    <cellStyle name="Normal 30" xfId="122"/>
    <cellStyle name="Normal 31" xfId="123"/>
    <cellStyle name="Normal 32" xfId="124"/>
    <cellStyle name="Normal 4" xfId="10"/>
    <cellStyle name="Normal 4 2" xfId="125"/>
    <cellStyle name="Normal 4_Bang bieu" xfId="126"/>
    <cellStyle name="Normal 5" xfId="127"/>
    <cellStyle name="Normal 5 3 2" xfId="184"/>
    <cellStyle name="Normal 6" xfId="128"/>
    <cellStyle name="Normal 6 3" xfId="190"/>
    <cellStyle name="Normal 7" xfId="129"/>
    <cellStyle name="Normal 8" xfId="130"/>
    <cellStyle name="Normal 9" xfId="131"/>
    <cellStyle name="Normal 9 2" xfId="3"/>
    <cellStyle name="Normal 9_Bieu Mau" xfId="132"/>
    <cellStyle name="Normal_Bieu mau (CV ) 2" xfId="12"/>
    <cellStyle name="Normal_Bieu mau (CV ) 2 2" xfId="188"/>
    <cellStyle name="Normal_Sheet1" xfId="189"/>
    <cellStyle name="Normal1" xfId="133"/>
    <cellStyle name="Normale_ PESO ELETTR." xfId="134"/>
    <cellStyle name="Œ…‹æØ‚è [0.00]_laroux" xfId="135"/>
    <cellStyle name="Œ…‹æØ‚è_laroux" xfId="136"/>
    <cellStyle name="oft Excel]_x000d__x000a_Comment=The open=/f lines load custom functions into the Paste Function list._x000d__x000a_Maximized=2_x000d__x000a_Basics=1_x000d__x000a_A" xfId="137"/>
    <cellStyle name="oft Excel]_x000d__x000a_Comment=The open=/f lines load custom functions into the Paste Function list._x000d__x000a_Maximized=3_x000d__x000a_Basics=1_x000d__x000a_A" xfId="138"/>
    <cellStyle name="omma [0]_Mktg Prog" xfId="139"/>
    <cellStyle name="ormal_Sheet1_1" xfId="140"/>
    <cellStyle name="Percent [2]" xfId="141"/>
    <cellStyle name="Percent 2" xfId="142"/>
    <cellStyle name="Percent 2 2" xfId="185"/>
    <cellStyle name="s]_x000d__x000a_spooler=yes_x000d__x000a_load=_x000d__x000a_Beep=yes_x000d__x000a_NullPort=None_x000d__x000a_BorderWidth=3_x000d__x000a_CursorBlinkRate=1200_x000d__x000a_DoubleClickSpeed=452_x000d__x000a_Programs=co" xfId="143"/>
    <cellStyle name="style" xfId="144"/>
    <cellStyle name="Style 1" xfId="145"/>
    <cellStyle name="subhead" xfId="146"/>
    <cellStyle name="T" xfId="147"/>
    <cellStyle name="th" xfId="148"/>
    <cellStyle name="þ_x001d_ð·_x000c_æþ'_x000d_ßþU_x0001_Ø_x0005_ü_x0014__x0007__x0001__x0001_" xfId="149"/>
    <cellStyle name="þ_x001d_ðÇ%Uý—&amp;Hý9_x0008_Ÿ_x0009_s_x000a__x0007__x0001__x0001_" xfId="150"/>
    <cellStyle name="Valuta (0)_CALPREZZ" xfId="151"/>
    <cellStyle name="Valuta_ PESO ELETTR." xfId="152"/>
    <cellStyle name="viet" xfId="153"/>
    <cellStyle name="viet2" xfId="154"/>
    <cellStyle name="Währung [0]_UXO VII" xfId="155"/>
    <cellStyle name="Währung_UXO VII" xfId="156"/>
    <cellStyle name="xuan" xfId="157"/>
    <cellStyle name=" [0.00]_ Att. 1- Cover" xfId="158"/>
    <cellStyle name="_ Att. 1- Cover" xfId="159"/>
    <cellStyle name="?_ Att. 1- Cover" xfId="160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안건회계법인" xfId="167"/>
    <cellStyle name="콤마 [0]_ 비목별 월별기술 " xfId="168"/>
    <cellStyle name="콤마_ 비목별 월별기술 " xfId="169"/>
    <cellStyle name="통화 [0]_1202" xfId="170"/>
    <cellStyle name="통화_1202" xfId="171"/>
    <cellStyle name="표준_(정보부문)월별인원계획" xfId="172"/>
    <cellStyle name="一般_00Q3902REV.1" xfId="173"/>
    <cellStyle name="千分位[0]_00Q3902REV.1" xfId="174"/>
    <cellStyle name="千分位_00Q3902REV.1" xfId="175"/>
    <cellStyle name="桁区切り_NADUONG BQ (Draft)" xfId="176"/>
    <cellStyle name="標準_BQ（業者）" xfId="177"/>
    <cellStyle name="貨幣 [0]_00Q3902REV.1" xfId="178"/>
    <cellStyle name="貨幣[0]_BRE" xfId="179"/>
    <cellStyle name="貨幣_00Q3902REV.1" xfId="180"/>
    <cellStyle name="通貨_MITSUI1_BQ" xfId="1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45</xdr:row>
      <xdr:rowOff>0</xdr:rowOff>
    </xdr:from>
    <xdr:to>
      <xdr:col>1</xdr:col>
      <xdr:colOff>600075</xdr:colOff>
      <xdr:row>45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57</xdr:row>
      <xdr:rowOff>0</xdr:rowOff>
    </xdr:from>
    <xdr:to>
      <xdr:col>1</xdr:col>
      <xdr:colOff>600075</xdr:colOff>
      <xdr:row>57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34</xdr:row>
      <xdr:rowOff>0</xdr:rowOff>
    </xdr:from>
    <xdr:to>
      <xdr:col>1</xdr:col>
      <xdr:colOff>600075</xdr:colOff>
      <xdr:row>34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34</xdr:row>
      <xdr:rowOff>0</xdr:rowOff>
    </xdr:from>
    <xdr:to>
      <xdr:col>1</xdr:col>
      <xdr:colOff>600075</xdr:colOff>
      <xdr:row>34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34</xdr:row>
      <xdr:rowOff>0</xdr:rowOff>
    </xdr:from>
    <xdr:to>
      <xdr:col>1</xdr:col>
      <xdr:colOff>600075</xdr:colOff>
      <xdr:row>34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34</xdr:row>
      <xdr:rowOff>0</xdr:rowOff>
    </xdr:from>
    <xdr:to>
      <xdr:col>1</xdr:col>
      <xdr:colOff>600075</xdr:colOff>
      <xdr:row>34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34</xdr:row>
      <xdr:rowOff>0</xdr:rowOff>
    </xdr:from>
    <xdr:to>
      <xdr:col>1</xdr:col>
      <xdr:colOff>600075</xdr:colOff>
      <xdr:row>34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34</xdr:row>
      <xdr:rowOff>0</xdr:rowOff>
    </xdr:from>
    <xdr:to>
      <xdr:col>1</xdr:col>
      <xdr:colOff>600075</xdr:colOff>
      <xdr:row>34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34</xdr:row>
      <xdr:rowOff>0</xdr:rowOff>
    </xdr:from>
    <xdr:to>
      <xdr:col>1</xdr:col>
      <xdr:colOff>600075</xdr:colOff>
      <xdr:row>34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34</xdr:row>
      <xdr:rowOff>0</xdr:rowOff>
    </xdr:from>
    <xdr:to>
      <xdr:col>1</xdr:col>
      <xdr:colOff>600075</xdr:colOff>
      <xdr:row>34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34</xdr:row>
      <xdr:rowOff>0</xdr:rowOff>
    </xdr:from>
    <xdr:to>
      <xdr:col>1</xdr:col>
      <xdr:colOff>600075</xdr:colOff>
      <xdr:row>34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34</xdr:row>
      <xdr:rowOff>0</xdr:rowOff>
    </xdr:from>
    <xdr:to>
      <xdr:col>1</xdr:col>
      <xdr:colOff>600075</xdr:colOff>
      <xdr:row>34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57" name="Text Box 1163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58" name="Text Box 1164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59" name="Text Box 1167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60" name="Text Box 1168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61" name="Text Box 1169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62" name="Text Box 1171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63" name="Text Box 1172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64" name="Text Box 1173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65" name="Text Box 1175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66" name="Text Box 1176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67" name="Text Box 1163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68" name="Text Box 1164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69" name="Text Box 1167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70" name="Text Box 1168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71" name="Text Box 1169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72" name="Text Box 1171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73" name="Text Box 1172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74" name="Text Box 1173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75" name="Text Box 1175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76" name="Text Box 1176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77" name="Text Box 1163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78" name="Text Box 1164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79" name="Text Box 1167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80" name="Text Box 1168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81" name="Text Box 1169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82" name="Text Box 1171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83" name="Text Box 1172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84" name="Text Box 1173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85" name="Text Box 1175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86" name="Text Box 1176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87" name="Text Box 1163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88" name="Text Box 1164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89" name="Text Box 1167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90" name="Text Box 1168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91" name="Text Box 1169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92" name="Text Box 1171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93" name="Text Box 1172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94" name="Text Box 1173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95" name="Text Box 1175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96" name="Text Box 1176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97" name="Text Box 1163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98" name="Text Box 1164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199" name="Text Box 1167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00" name="Text Box 1168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01" name="Text Box 1169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02" name="Text Box 1171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03" name="Text Box 1172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04" name="Text Box 1173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05" name="Text Box 1175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06" name="Text Box 1176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07" name="Text Box 1163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08" name="Text Box 1164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09" name="Text Box 1167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10" name="Text Box 1168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11" name="Text Box 1169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12" name="Text Box 1171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13" name="Text Box 1172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14" name="Text Box 1173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15" name="Text Box 1175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16" name="Text Box 1176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17" name="Text Box 1163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18" name="Text Box 1164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19" name="Text Box 1167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20" name="Text Box 1168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21" name="Text Box 1169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22" name="Text Box 1171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23" name="Text Box 1172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24" name="Text Box 1173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25" name="Text Box 1175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26" name="Text Box 1176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27" name="Text Box 1163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28" name="Text Box 1164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29" name="Text Box 1167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30" name="Text Box 1168">
          <a:extLst>
            <a:ext uri="{FF2B5EF4-FFF2-40B4-BE49-F238E27FC236}">
              <a16:creationId xmlns:a16="http://schemas.microsoft.com/office/drawing/2014/main" xmlns="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31" name="Text Box 1169">
          <a:extLst>
            <a:ext uri="{FF2B5EF4-FFF2-40B4-BE49-F238E27FC236}">
              <a16:creationId xmlns:a16="http://schemas.microsoft.com/office/drawing/2014/main" xmlns="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32" name="Text Box 1171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33" name="Text Box 1172">
          <a:extLst>
            <a:ext uri="{FF2B5EF4-FFF2-40B4-BE49-F238E27FC236}">
              <a16:creationId xmlns:a16="http://schemas.microsoft.com/office/drawing/2014/main" xmlns="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34" name="Text Box 1173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35" name="Text Box 1175">
          <a:extLst>
            <a:ext uri="{FF2B5EF4-FFF2-40B4-BE49-F238E27FC236}">
              <a16:creationId xmlns:a16="http://schemas.microsoft.com/office/drawing/2014/main" xmlns="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51</xdr:row>
      <xdr:rowOff>0</xdr:rowOff>
    </xdr:from>
    <xdr:to>
      <xdr:col>1</xdr:col>
      <xdr:colOff>600075</xdr:colOff>
      <xdr:row>51</xdr:row>
      <xdr:rowOff>57150</xdr:rowOff>
    </xdr:to>
    <xdr:sp macro="" textlink="">
      <xdr:nvSpPr>
        <xdr:cNvPr id="236" name="Text Box 1176">
          <a:extLst>
            <a:ext uri="{FF2B5EF4-FFF2-40B4-BE49-F238E27FC236}">
              <a16:creationId xmlns:a16="http://schemas.microsoft.com/office/drawing/2014/main" xmlns="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696686" y="25238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57" name="Text Box 1163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58" name="Text Box 1164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59" name="Text Box 1167">
          <a:extLst>
            <a:ext uri="{FF2B5EF4-FFF2-40B4-BE49-F238E27FC236}">
              <a16:creationId xmlns:a16="http://schemas.microsoft.com/office/drawing/2014/main" xmlns="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60" name="Text Box 1168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61" name="Text Box 1169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62" name="Text Box 1171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63" name="Text Box 1172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64" name="Text Box 1173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65" name="Text Box 1175">
          <a:extLst>
            <a:ext uri="{FF2B5EF4-FFF2-40B4-BE49-F238E27FC236}">
              <a16:creationId xmlns:a16="http://schemas.microsoft.com/office/drawing/2014/main" xmlns="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66" name="Text Box 1176">
          <a:extLst>
            <a:ext uri="{FF2B5EF4-FFF2-40B4-BE49-F238E27FC236}">
              <a16:creationId xmlns:a16="http://schemas.microsoft.com/office/drawing/2014/main" xmlns="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67" name="Text Box 1163">
          <a:extLst>
            <a:ext uri="{FF2B5EF4-FFF2-40B4-BE49-F238E27FC236}">
              <a16:creationId xmlns:a16="http://schemas.microsoft.com/office/drawing/2014/main" xmlns="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68" name="Text Box 1164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69" name="Text Box 1167">
          <a:extLst>
            <a:ext uri="{FF2B5EF4-FFF2-40B4-BE49-F238E27FC236}">
              <a16:creationId xmlns:a16="http://schemas.microsoft.com/office/drawing/2014/main" xmlns="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70" name="Text Box 1168">
          <a:extLst>
            <a:ext uri="{FF2B5EF4-FFF2-40B4-BE49-F238E27FC236}">
              <a16:creationId xmlns:a16="http://schemas.microsoft.com/office/drawing/2014/main" xmlns="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71" name="Text Box 11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72" name="Text Box 11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73" name="Text Box 1172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74" name="Text Box 11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75" name="Text Box 1175">
          <a:extLst>
            <a:ext uri="{FF2B5EF4-FFF2-40B4-BE49-F238E27FC236}">
              <a16:creationId xmlns:a16="http://schemas.microsoft.com/office/drawing/2014/main" xmlns="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76" name="Text Box 1176">
          <a:extLst>
            <a:ext uri="{FF2B5EF4-FFF2-40B4-BE49-F238E27FC236}">
              <a16:creationId xmlns:a16="http://schemas.microsoft.com/office/drawing/2014/main" xmlns="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77" name="Text Box 1163">
          <a:extLst>
            <a:ext uri="{FF2B5EF4-FFF2-40B4-BE49-F238E27FC236}">
              <a16:creationId xmlns:a16="http://schemas.microsoft.com/office/drawing/2014/main" xmlns="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78" name="Text Box 1164">
          <a:extLst>
            <a:ext uri="{FF2B5EF4-FFF2-40B4-BE49-F238E27FC236}">
              <a16:creationId xmlns:a16="http://schemas.microsoft.com/office/drawing/2014/main" xmlns="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79" name="Text Box 1167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80" name="Text Box 1168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81" name="Text Box 1169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82" name="Text Box 1171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83" name="Text Box 1172">
          <a:extLst>
            <a:ext uri="{FF2B5EF4-FFF2-40B4-BE49-F238E27FC236}">
              <a16:creationId xmlns:a16="http://schemas.microsoft.com/office/drawing/2014/main" xmlns="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84" name="Text Box 1173">
          <a:extLst>
            <a:ext uri="{FF2B5EF4-FFF2-40B4-BE49-F238E27FC236}">
              <a16:creationId xmlns:a16="http://schemas.microsoft.com/office/drawing/2014/main" xmlns="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85" name="Text Box 1175">
          <a:extLst>
            <a:ext uri="{FF2B5EF4-FFF2-40B4-BE49-F238E27FC236}">
              <a16:creationId xmlns:a16="http://schemas.microsoft.com/office/drawing/2014/main" xmlns="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86" name="Text Box 1176">
          <a:extLst>
            <a:ext uri="{FF2B5EF4-FFF2-40B4-BE49-F238E27FC236}">
              <a16:creationId xmlns:a16="http://schemas.microsoft.com/office/drawing/2014/main" xmlns="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87" name="Text Box 1163">
          <a:extLst>
            <a:ext uri="{FF2B5EF4-FFF2-40B4-BE49-F238E27FC236}">
              <a16:creationId xmlns:a16="http://schemas.microsoft.com/office/drawing/2014/main" xmlns="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88" name="Text Box 1164">
          <a:extLst>
            <a:ext uri="{FF2B5EF4-FFF2-40B4-BE49-F238E27FC236}">
              <a16:creationId xmlns:a16="http://schemas.microsoft.com/office/drawing/2014/main" xmlns="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89" name="Text Box 1167">
          <a:extLst>
            <a:ext uri="{FF2B5EF4-FFF2-40B4-BE49-F238E27FC236}">
              <a16:creationId xmlns:a16="http://schemas.microsoft.com/office/drawing/2014/main" xmlns="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90" name="Text Box 1168">
          <a:extLst>
            <a:ext uri="{FF2B5EF4-FFF2-40B4-BE49-F238E27FC236}">
              <a16:creationId xmlns:a16="http://schemas.microsoft.com/office/drawing/2014/main" xmlns="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91" name="Text Box 1169">
          <a:extLst>
            <a:ext uri="{FF2B5EF4-FFF2-40B4-BE49-F238E27FC236}">
              <a16:creationId xmlns:a16="http://schemas.microsoft.com/office/drawing/2014/main" xmlns="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92" name="Text Box 1171">
          <a:extLst>
            <a:ext uri="{FF2B5EF4-FFF2-40B4-BE49-F238E27FC236}">
              <a16:creationId xmlns:a16="http://schemas.microsoft.com/office/drawing/2014/main" xmlns="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93" name="Text Box 1172">
          <a:extLst>
            <a:ext uri="{FF2B5EF4-FFF2-40B4-BE49-F238E27FC236}">
              <a16:creationId xmlns:a16="http://schemas.microsoft.com/office/drawing/2014/main" xmlns="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94" name="Text Box 1173">
          <a:extLst>
            <a:ext uri="{FF2B5EF4-FFF2-40B4-BE49-F238E27FC236}">
              <a16:creationId xmlns:a16="http://schemas.microsoft.com/office/drawing/2014/main" xmlns="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95" name="Text Box 1175">
          <a:extLst>
            <a:ext uri="{FF2B5EF4-FFF2-40B4-BE49-F238E27FC236}">
              <a16:creationId xmlns:a16="http://schemas.microsoft.com/office/drawing/2014/main" xmlns="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96" name="Text Box 1176">
          <a:extLst>
            <a:ext uri="{FF2B5EF4-FFF2-40B4-BE49-F238E27FC236}">
              <a16:creationId xmlns:a16="http://schemas.microsoft.com/office/drawing/2014/main" xmlns="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97" name="Text Box 1163">
          <a:extLst>
            <a:ext uri="{FF2B5EF4-FFF2-40B4-BE49-F238E27FC236}">
              <a16:creationId xmlns:a16="http://schemas.microsoft.com/office/drawing/2014/main" xmlns="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98" name="Text Box 1164">
          <a:extLst>
            <a:ext uri="{FF2B5EF4-FFF2-40B4-BE49-F238E27FC236}">
              <a16:creationId xmlns:a16="http://schemas.microsoft.com/office/drawing/2014/main" xmlns="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99" name="Text Box 1167">
          <a:extLst>
            <a:ext uri="{FF2B5EF4-FFF2-40B4-BE49-F238E27FC236}">
              <a16:creationId xmlns:a16="http://schemas.microsoft.com/office/drawing/2014/main" xmlns="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00" name="Text Box 1168">
          <a:extLst>
            <a:ext uri="{FF2B5EF4-FFF2-40B4-BE49-F238E27FC236}">
              <a16:creationId xmlns:a16="http://schemas.microsoft.com/office/drawing/2014/main" xmlns="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01" name="Text Box 1169">
          <a:extLst>
            <a:ext uri="{FF2B5EF4-FFF2-40B4-BE49-F238E27FC236}">
              <a16:creationId xmlns:a16="http://schemas.microsoft.com/office/drawing/2014/main" xmlns="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02" name="Text Box 1171">
          <a:extLst>
            <a:ext uri="{FF2B5EF4-FFF2-40B4-BE49-F238E27FC236}">
              <a16:creationId xmlns:a16="http://schemas.microsoft.com/office/drawing/2014/main" xmlns="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03" name="Text Box 1172">
          <a:extLst>
            <a:ext uri="{FF2B5EF4-FFF2-40B4-BE49-F238E27FC236}">
              <a16:creationId xmlns:a16="http://schemas.microsoft.com/office/drawing/2014/main" xmlns="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04" name="Text Box 1173">
          <a:extLst>
            <a:ext uri="{FF2B5EF4-FFF2-40B4-BE49-F238E27FC236}">
              <a16:creationId xmlns:a16="http://schemas.microsoft.com/office/drawing/2014/main" xmlns="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05" name="Text Box 1175">
          <a:extLst>
            <a:ext uri="{FF2B5EF4-FFF2-40B4-BE49-F238E27FC236}">
              <a16:creationId xmlns:a16="http://schemas.microsoft.com/office/drawing/2014/main" xmlns="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06" name="Text Box 1176">
          <a:extLst>
            <a:ext uri="{FF2B5EF4-FFF2-40B4-BE49-F238E27FC236}">
              <a16:creationId xmlns:a16="http://schemas.microsoft.com/office/drawing/2014/main" xmlns="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07" name="Text Box 1163">
          <a:extLst>
            <a:ext uri="{FF2B5EF4-FFF2-40B4-BE49-F238E27FC236}">
              <a16:creationId xmlns:a16="http://schemas.microsoft.com/office/drawing/2014/main" xmlns="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08" name="Text Box 1164">
          <a:extLst>
            <a:ext uri="{FF2B5EF4-FFF2-40B4-BE49-F238E27FC236}">
              <a16:creationId xmlns:a16="http://schemas.microsoft.com/office/drawing/2014/main" xmlns="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09" name="Text Box 1167">
          <a:extLst>
            <a:ext uri="{FF2B5EF4-FFF2-40B4-BE49-F238E27FC236}">
              <a16:creationId xmlns:a16="http://schemas.microsoft.com/office/drawing/2014/main" xmlns="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10" name="Text Box 1168">
          <a:extLst>
            <a:ext uri="{FF2B5EF4-FFF2-40B4-BE49-F238E27FC236}">
              <a16:creationId xmlns:a16="http://schemas.microsoft.com/office/drawing/2014/main" xmlns="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11" name="Text Box 1169">
          <a:extLst>
            <a:ext uri="{FF2B5EF4-FFF2-40B4-BE49-F238E27FC236}">
              <a16:creationId xmlns:a16="http://schemas.microsoft.com/office/drawing/2014/main" xmlns="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12" name="Text Box 1171">
          <a:extLst>
            <a:ext uri="{FF2B5EF4-FFF2-40B4-BE49-F238E27FC236}">
              <a16:creationId xmlns:a16="http://schemas.microsoft.com/office/drawing/2014/main" xmlns="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13" name="Text Box 1172">
          <a:extLst>
            <a:ext uri="{FF2B5EF4-FFF2-40B4-BE49-F238E27FC236}">
              <a16:creationId xmlns:a16="http://schemas.microsoft.com/office/drawing/2014/main" xmlns="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14" name="Text Box 1173">
          <a:extLst>
            <a:ext uri="{FF2B5EF4-FFF2-40B4-BE49-F238E27FC236}">
              <a16:creationId xmlns:a16="http://schemas.microsoft.com/office/drawing/2014/main" xmlns="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15" name="Text Box 1175">
          <a:extLst>
            <a:ext uri="{FF2B5EF4-FFF2-40B4-BE49-F238E27FC236}">
              <a16:creationId xmlns:a16="http://schemas.microsoft.com/office/drawing/2014/main" xmlns="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16" name="Text Box 1176">
          <a:extLst>
            <a:ext uri="{FF2B5EF4-FFF2-40B4-BE49-F238E27FC236}">
              <a16:creationId xmlns:a16="http://schemas.microsoft.com/office/drawing/2014/main" xmlns="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17" name="Text Box 1163">
          <a:extLst>
            <a:ext uri="{FF2B5EF4-FFF2-40B4-BE49-F238E27FC236}">
              <a16:creationId xmlns:a16="http://schemas.microsoft.com/office/drawing/2014/main" xmlns="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18" name="Text Box 1164">
          <a:extLst>
            <a:ext uri="{FF2B5EF4-FFF2-40B4-BE49-F238E27FC236}">
              <a16:creationId xmlns:a16="http://schemas.microsoft.com/office/drawing/2014/main" xmlns="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19" name="Text Box 1167">
          <a:extLst>
            <a:ext uri="{FF2B5EF4-FFF2-40B4-BE49-F238E27FC236}">
              <a16:creationId xmlns:a16="http://schemas.microsoft.com/office/drawing/2014/main" xmlns="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20" name="Text Box 1168">
          <a:extLst>
            <a:ext uri="{FF2B5EF4-FFF2-40B4-BE49-F238E27FC236}">
              <a16:creationId xmlns:a16="http://schemas.microsoft.com/office/drawing/2014/main" xmlns="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21" name="Text Box 1169">
          <a:extLst>
            <a:ext uri="{FF2B5EF4-FFF2-40B4-BE49-F238E27FC236}">
              <a16:creationId xmlns:a16="http://schemas.microsoft.com/office/drawing/2014/main" xmlns="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22" name="Text Box 1171">
          <a:extLst>
            <a:ext uri="{FF2B5EF4-FFF2-40B4-BE49-F238E27FC236}">
              <a16:creationId xmlns:a16="http://schemas.microsoft.com/office/drawing/2014/main" xmlns="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23" name="Text Box 1172">
          <a:extLst>
            <a:ext uri="{FF2B5EF4-FFF2-40B4-BE49-F238E27FC236}">
              <a16:creationId xmlns:a16="http://schemas.microsoft.com/office/drawing/2014/main" xmlns="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24" name="Text Box 1173">
          <a:extLst>
            <a:ext uri="{FF2B5EF4-FFF2-40B4-BE49-F238E27FC236}">
              <a16:creationId xmlns:a16="http://schemas.microsoft.com/office/drawing/2014/main" xmlns="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25" name="Text Box 1175">
          <a:extLst>
            <a:ext uri="{FF2B5EF4-FFF2-40B4-BE49-F238E27FC236}">
              <a16:creationId xmlns:a16="http://schemas.microsoft.com/office/drawing/2014/main" xmlns="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26" name="Text Box 1176">
          <a:extLst>
            <a:ext uri="{FF2B5EF4-FFF2-40B4-BE49-F238E27FC236}">
              <a16:creationId xmlns:a16="http://schemas.microsoft.com/office/drawing/2014/main" xmlns="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27" name="Text Box 1163">
          <a:extLst>
            <a:ext uri="{FF2B5EF4-FFF2-40B4-BE49-F238E27FC236}">
              <a16:creationId xmlns:a16="http://schemas.microsoft.com/office/drawing/2014/main" xmlns="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28" name="Text Box 1164">
          <a:extLst>
            <a:ext uri="{FF2B5EF4-FFF2-40B4-BE49-F238E27FC236}">
              <a16:creationId xmlns:a16="http://schemas.microsoft.com/office/drawing/2014/main" xmlns="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29" name="Text Box 1167">
          <a:extLst>
            <a:ext uri="{FF2B5EF4-FFF2-40B4-BE49-F238E27FC236}">
              <a16:creationId xmlns:a16="http://schemas.microsoft.com/office/drawing/2014/main" xmlns="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30" name="Text Box 1168">
          <a:extLst>
            <a:ext uri="{FF2B5EF4-FFF2-40B4-BE49-F238E27FC236}">
              <a16:creationId xmlns:a16="http://schemas.microsoft.com/office/drawing/2014/main" xmlns="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31" name="Text Box 1169">
          <a:extLst>
            <a:ext uri="{FF2B5EF4-FFF2-40B4-BE49-F238E27FC236}">
              <a16:creationId xmlns:a16="http://schemas.microsoft.com/office/drawing/2014/main" xmlns="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32" name="Text Box 1171">
          <a:extLst>
            <a:ext uri="{FF2B5EF4-FFF2-40B4-BE49-F238E27FC236}">
              <a16:creationId xmlns:a16="http://schemas.microsoft.com/office/drawing/2014/main" xmlns="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33" name="Text Box 1172">
          <a:extLst>
            <a:ext uri="{FF2B5EF4-FFF2-40B4-BE49-F238E27FC236}">
              <a16:creationId xmlns:a16="http://schemas.microsoft.com/office/drawing/2014/main" xmlns="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34" name="Text Box 1173">
          <a:extLst>
            <a:ext uri="{FF2B5EF4-FFF2-40B4-BE49-F238E27FC236}">
              <a16:creationId xmlns:a16="http://schemas.microsoft.com/office/drawing/2014/main" xmlns="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35" name="Text Box 1175">
          <a:extLst>
            <a:ext uri="{FF2B5EF4-FFF2-40B4-BE49-F238E27FC236}">
              <a16:creationId xmlns:a16="http://schemas.microsoft.com/office/drawing/2014/main" xmlns="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236" name="Text Box 1176">
          <a:extLst>
            <a:ext uri="{FF2B5EF4-FFF2-40B4-BE49-F238E27FC236}">
              <a16:creationId xmlns:a16="http://schemas.microsoft.com/office/drawing/2014/main" xmlns="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696686" y="9699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400-000067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400-000068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400-000069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400-00006A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400-00006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400-00006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400-00006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400-00006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400-00006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400-00007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400-00007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400-00007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400-00007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400-00007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400-00007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400-00007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400-00007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400-00007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400-00007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400-00007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400-00007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400-00007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400-00007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400-00007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400-00007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400-00008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400-00008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400-00008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400-000083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400-000084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400-000085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400-000086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400-000087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400-000088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400-000089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400-00008A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400-00008B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400-00008C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400-00008D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400-00008E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400-00008F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400-000090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400-000091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25</xdr:row>
      <xdr:rowOff>0</xdr:rowOff>
    </xdr:from>
    <xdr:to>
      <xdr:col>1</xdr:col>
      <xdr:colOff>600075</xdr:colOff>
      <xdr:row>25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400-000092000000}"/>
            </a:ext>
          </a:extLst>
        </xdr:cNvPr>
        <xdr:cNvSpPr txBox="1">
          <a:spLocks noChangeArrowheads="1"/>
        </xdr:cNvSpPr>
      </xdr:nvSpPr>
      <xdr:spPr bwMode="auto">
        <a:xfrm>
          <a:off x="696686" y="4294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400-000093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400-000094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400-000095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400-000096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400-000097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400-000098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400-000099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400-00009A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400-00009B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400-00009C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7" name="Text Box 1163">
          <a:extLst>
            <a:ext uri="{FF2B5EF4-FFF2-40B4-BE49-F238E27FC236}">
              <a16:creationId xmlns:a16="http://schemas.microsoft.com/office/drawing/2014/main" xmlns="" id="{00000000-0008-0000-0400-00009D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8" name="Text Box 1164">
          <a:extLst>
            <a:ext uri="{FF2B5EF4-FFF2-40B4-BE49-F238E27FC236}">
              <a16:creationId xmlns:a16="http://schemas.microsoft.com/office/drawing/2014/main" xmlns="" id="{00000000-0008-0000-0400-00009E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9" name="Text Box 1167">
          <a:extLst>
            <a:ext uri="{FF2B5EF4-FFF2-40B4-BE49-F238E27FC236}">
              <a16:creationId xmlns:a16="http://schemas.microsoft.com/office/drawing/2014/main" xmlns="" id="{00000000-0008-0000-0400-00009F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0" name="Text Box 1168">
          <a:extLst>
            <a:ext uri="{FF2B5EF4-FFF2-40B4-BE49-F238E27FC236}">
              <a16:creationId xmlns:a16="http://schemas.microsoft.com/office/drawing/2014/main" xmlns="" id="{00000000-0008-0000-0400-0000A0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1" name="Text Box 1169">
          <a:extLst>
            <a:ext uri="{FF2B5EF4-FFF2-40B4-BE49-F238E27FC236}">
              <a16:creationId xmlns:a16="http://schemas.microsoft.com/office/drawing/2014/main" xmlns="" id="{00000000-0008-0000-0400-0000A1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2" name="Text Box 1171">
          <a:extLst>
            <a:ext uri="{FF2B5EF4-FFF2-40B4-BE49-F238E27FC236}">
              <a16:creationId xmlns:a16="http://schemas.microsoft.com/office/drawing/2014/main" xmlns="" id="{00000000-0008-0000-0400-0000A2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3" name="Text Box 1172">
          <a:extLst>
            <a:ext uri="{FF2B5EF4-FFF2-40B4-BE49-F238E27FC236}">
              <a16:creationId xmlns:a16="http://schemas.microsoft.com/office/drawing/2014/main" xmlns="" id="{00000000-0008-0000-0400-0000A3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4" name="Text Box 1173">
          <a:extLst>
            <a:ext uri="{FF2B5EF4-FFF2-40B4-BE49-F238E27FC236}">
              <a16:creationId xmlns:a16="http://schemas.microsoft.com/office/drawing/2014/main" xmlns="" id="{00000000-0008-0000-0400-0000A4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5" name="Text Box 1175">
          <a:extLst>
            <a:ext uri="{FF2B5EF4-FFF2-40B4-BE49-F238E27FC236}">
              <a16:creationId xmlns:a16="http://schemas.microsoft.com/office/drawing/2014/main" xmlns="" id="{00000000-0008-0000-0400-0000A5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6" name="Text Box 1176">
          <a:extLst>
            <a:ext uri="{FF2B5EF4-FFF2-40B4-BE49-F238E27FC236}">
              <a16:creationId xmlns:a16="http://schemas.microsoft.com/office/drawing/2014/main" xmlns="" id="{00000000-0008-0000-0400-0000A6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500-000054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500-00005A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500-00005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500-00005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500-00005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500-00006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500-000062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500-000063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500-000064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500-000065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500-000066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500-000067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500-000068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500-000069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500-00006A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500-00006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500-00006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500-00006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500-00006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500-00006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500-00007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500-000071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500-000072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500-000073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500-000074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500-000075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500-000076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500-000077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500-000078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500-000079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500-00007A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500-00007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500-00007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500-00007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500-00007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500-00007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500-00008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500-000081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500-000082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500-000083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500-000084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500-000085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500-000086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500-000087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500-000088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500-000089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500-00008A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500-00008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500-00008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500-00008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500-00008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500-00008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500-00009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500-000091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500-000092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500-000093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500-000094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500-000095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500-000096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500-000097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500-000098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500-000099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500-00009A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500-00009B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500-00009C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7" name="Text Box 1163">
          <a:extLst>
            <a:ext uri="{FF2B5EF4-FFF2-40B4-BE49-F238E27FC236}">
              <a16:creationId xmlns:a16="http://schemas.microsoft.com/office/drawing/2014/main" xmlns="" id="{00000000-0008-0000-0500-00009D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8" name="Text Box 1164">
          <a:extLst>
            <a:ext uri="{FF2B5EF4-FFF2-40B4-BE49-F238E27FC236}">
              <a16:creationId xmlns:a16="http://schemas.microsoft.com/office/drawing/2014/main" xmlns="" id="{00000000-0008-0000-0500-00009E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9" name="Text Box 1167">
          <a:extLst>
            <a:ext uri="{FF2B5EF4-FFF2-40B4-BE49-F238E27FC236}">
              <a16:creationId xmlns:a16="http://schemas.microsoft.com/office/drawing/2014/main" xmlns="" id="{00000000-0008-0000-0500-00009F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60" name="Text Box 1168">
          <a:extLst>
            <a:ext uri="{FF2B5EF4-FFF2-40B4-BE49-F238E27FC236}">
              <a16:creationId xmlns:a16="http://schemas.microsoft.com/office/drawing/2014/main" xmlns="" id="{00000000-0008-0000-0500-0000A0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61" name="Text Box 1169">
          <a:extLst>
            <a:ext uri="{FF2B5EF4-FFF2-40B4-BE49-F238E27FC236}">
              <a16:creationId xmlns:a16="http://schemas.microsoft.com/office/drawing/2014/main" xmlns="" id="{00000000-0008-0000-0500-0000A1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62" name="Text Box 1171">
          <a:extLst>
            <a:ext uri="{FF2B5EF4-FFF2-40B4-BE49-F238E27FC236}">
              <a16:creationId xmlns:a16="http://schemas.microsoft.com/office/drawing/2014/main" xmlns="" id="{00000000-0008-0000-0500-0000A2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63" name="Text Box 1172">
          <a:extLst>
            <a:ext uri="{FF2B5EF4-FFF2-40B4-BE49-F238E27FC236}">
              <a16:creationId xmlns:a16="http://schemas.microsoft.com/office/drawing/2014/main" xmlns="" id="{00000000-0008-0000-0500-0000A3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64" name="Text Box 1173">
          <a:extLst>
            <a:ext uri="{FF2B5EF4-FFF2-40B4-BE49-F238E27FC236}">
              <a16:creationId xmlns:a16="http://schemas.microsoft.com/office/drawing/2014/main" xmlns="" id="{00000000-0008-0000-0500-0000A4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65" name="Text Box 1175">
          <a:extLst>
            <a:ext uri="{FF2B5EF4-FFF2-40B4-BE49-F238E27FC236}">
              <a16:creationId xmlns:a16="http://schemas.microsoft.com/office/drawing/2014/main" xmlns="" id="{00000000-0008-0000-0500-0000A5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66" name="Text Box 1176">
          <a:extLst>
            <a:ext uri="{FF2B5EF4-FFF2-40B4-BE49-F238E27FC236}">
              <a16:creationId xmlns:a16="http://schemas.microsoft.com/office/drawing/2014/main" xmlns="" id="{00000000-0008-0000-0500-0000A6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67" name="Text Box 1163">
          <a:extLst>
            <a:ext uri="{FF2B5EF4-FFF2-40B4-BE49-F238E27FC236}">
              <a16:creationId xmlns:a16="http://schemas.microsoft.com/office/drawing/2014/main" xmlns="" id="{00000000-0008-0000-0400-000093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68" name="Text Box 1164">
          <a:extLst>
            <a:ext uri="{FF2B5EF4-FFF2-40B4-BE49-F238E27FC236}">
              <a16:creationId xmlns:a16="http://schemas.microsoft.com/office/drawing/2014/main" xmlns="" id="{00000000-0008-0000-0400-000094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69" name="Text Box 1167">
          <a:extLst>
            <a:ext uri="{FF2B5EF4-FFF2-40B4-BE49-F238E27FC236}">
              <a16:creationId xmlns:a16="http://schemas.microsoft.com/office/drawing/2014/main" xmlns="" id="{00000000-0008-0000-0400-000095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70" name="Text Box 1168">
          <a:extLst>
            <a:ext uri="{FF2B5EF4-FFF2-40B4-BE49-F238E27FC236}">
              <a16:creationId xmlns:a16="http://schemas.microsoft.com/office/drawing/2014/main" xmlns="" id="{00000000-0008-0000-0400-000096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71" name="Text Box 1169">
          <a:extLst>
            <a:ext uri="{FF2B5EF4-FFF2-40B4-BE49-F238E27FC236}">
              <a16:creationId xmlns:a16="http://schemas.microsoft.com/office/drawing/2014/main" xmlns="" id="{00000000-0008-0000-0400-000097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72" name="Text Box 1171">
          <a:extLst>
            <a:ext uri="{FF2B5EF4-FFF2-40B4-BE49-F238E27FC236}">
              <a16:creationId xmlns:a16="http://schemas.microsoft.com/office/drawing/2014/main" xmlns="" id="{00000000-0008-0000-0400-000098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73" name="Text Box 1172">
          <a:extLst>
            <a:ext uri="{FF2B5EF4-FFF2-40B4-BE49-F238E27FC236}">
              <a16:creationId xmlns:a16="http://schemas.microsoft.com/office/drawing/2014/main" xmlns="" id="{00000000-0008-0000-0400-000099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74" name="Text Box 1173">
          <a:extLst>
            <a:ext uri="{FF2B5EF4-FFF2-40B4-BE49-F238E27FC236}">
              <a16:creationId xmlns:a16="http://schemas.microsoft.com/office/drawing/2014/main" xmlns="" id="{00000000-0008-0000-0400-00009A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75" name="Text Box 1175">
          <a:extLst>
            <a:ext uri="{FF2B5EF4-FFF2-40B4-BE49-F238E27FC236}">
              <a16:creationId xmlns:a16="http://schemas.microsoft.com/office/drawing/2014/main" xmlns="" id="{00000000-0008-0000-0400-00009B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76" name="Text Box 1176">
          <a:extLst>
            <a:ext uri="{FF2B5EF4-FFF2-40B4-BE49-F238E27FC236}">
              <a16:creationId xmlns:a16="http://schemas.microsoft.com/office/drawing/2014/main" xmlns="" id="{00000000-0008-0000-0400-00009C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77" name="Text Box 1163">
          <a:extLst>
            <a:ext uri="{FF2B5EF4-FFF2-40B4-BE49-F238E27FC236}">
              <a16:creationId xmlns:a16="http://schemas.microsoft.com/office/drawing/2014/main" xmlns="" id="{00000000-0008-0000-0400-00009D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78" name="Text Box 1164">
          <a:extLst>
            <a:ext uri="{FF2B5EF4-FFF2-40B4-BE49-F238E27FC236}">
              <a16:creationId xmlns:a16="http://schemas.microsoft.com/office/drawing/2014/main" xmlns="" id="{00000000-0008-0000-0400-00009E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79" name="Text Box 1167">
          <a:extLst>
            <a:ext uri="{FF2B5EF4-FFF2-40B4-BE49-F238E27FC236}">
              <a16:creationId xmlns:a16="http://schemas.microsoft.com/office/drawing/2014/main" xmlns="" id="{00000000-0008-0000-0400-00009F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80" name="Text Box 1168">
          <a:extLst>
            <a:ext uri="{FF2B5EF4-FFF2-40B4-BE49-F238E27FC236}">
              <a16:creationId xmlns:a16="http://schemas.microsoft.com/office/drawing/2014/main" xmlns="" id="{00000000-0008-0000-0400-0000A0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81" name="Text Box 1169">
          <a:extLst>
            <a:ext uri="{FF2B5EF4-FFF2-40B4-BE49-F238E27FC236}">
              <a16:creationId xmlns:a16="http://schemas.microsoft.com/office/drawing/2014/main" xmlns="" id="{00000000-0008-0000-0400-0000A1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82" name="Text Box 1171">
          <a:extLst>
            <a:ext uri="{FF2B5EF4-FFF2-40B4-BE49-F238E27FC236}">
              <a16:creationId xmlns:a16="http://schemas.microsoft.com/office/drawing/2014/main" xmlns="" id="{00000000-0008-0000-0400-0000A2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83" name="Text Box 1172">
          <a:extLst>
            <a:ext uri="{FF2B5EF4-FFF2-40B4-BE49-F238E27FC236}">
              <a16:creationId xmlns:a16="http://schemas.microsoft.com/office/drawing/2014/main" xmlns="" id="{00000000-0008-0000-0400-0000A3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84" name="Text Box 1173">
          <a:extLst>
            <a:ext uri="{FF2B5EF4-FFF2-40B4-BE49-F238E27FC236}">
              <a16:creationId xmlns:a16="http://schemas.microsoft.com/office/drawing/2014/main" xmlns="" id="{00000000-0008-0000-0400-0000A4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85" name="Text Box 1175">
          <a:extLst>
            <a:ext uri="{FF2B5EF4-FFF2-40B4-BE49-F238E27FC236}">
              <a16:creationId xmlns:a16="http://schemas.microsoft.com/office/drawing/2014/main" xmlns="" id="{00000000-0008-0000-0400-0000A5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86" name="Text Box 1176">
          <a:extLst>
            <a:ext uri="{FF2B5EF4-FFF2-40B4-BE49-F238E27FC236}">
              <a16:creationId xmlns:a16="http://schemas.microsoft.com/office/drawing/2014/main" xmlns="" id="{00000000-0008-0000-0400-0000A6000000}"/>
            </a:ext>
          </a:extLst>
        </xdr:cNvPr>
        <xdr:cNvSpPr txBox="1">
          <a:spLocks noChangeArrowheads="1"/>
        </xdr:cNvSpPr>
      </xdr:nvSpPr>
      <xdr:spPr bwMode="auto">
        <a:xfrm>
          <a:off x="696686" y="4860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696686" y="1943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600-000062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600-000063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600-000064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600-000065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600-000066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600-000067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600-000068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600-000069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600-00006A000000}"/>
            </a:ext>
          </a:extLst>
        </xdr:cNvPr>
        <xdr:cNvSpPr txBox="1">
          <a:spLocks noChangeArrowheads="1"/>
        </xdr:cNvSpPr>
      </xdr:nvSpPr>
      <xdr:spPr bwMode="auto">
        <a:xfrm>
          <a:off x="696686" y="21390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600-00006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600-00006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600-00006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600-00006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600-00006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600-00007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600-000071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600-000072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600-000073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600-000074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600-000075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600-000076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600-000077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600-000078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600-000079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600-00007A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600-00007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600-00007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600-00007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600-00007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600-00007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600-00008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600-000081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600-000082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600-000083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600-000084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600-000085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600-000086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600-000087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600-000088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600-000089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600-00008A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600-00008B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600-00008C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600-00008D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600-00008E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600-00008F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600-000090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600-000091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29</xdr:row>
      <xdr:rowOff>0</xdr:rowOff>
    </xdr:from>
    <xdr:to>
      <xdr:col>1</xdr:col>
      <xdr:colOff>600075</xdr:colOff>
      <xdr:row>29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600-000092000000}"/>
            </a:ext>
          </a:extLst>
        </xdr:cNvPr>
        <xdr:cNvSpPr txBox="1">
          <a:spLocks noChangeArrowheads="1"/>
        </xdr:cNvSpPr>
      </xdr:nvSpPr>
      <xdr:spPr bwMode="auto">
        <a:xfrm>
          <a:off x="696686" y="44903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600-000093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600-000094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600-000095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600-000096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600-000097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600-000098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600-000099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600-00009A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600-00009B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600-00009C000000}"/>
            </a:ext>
          </a:extLst>
        </xdr:cNvPr>
        <xdr:cNvSpPr txBox="1">
          <a:spLocks noChangeArrowheads="1"/>
        </xdr:cNvSpPr>
      </xdr:nvSpPr>
      <xdr:spPr bwMode="auto">
        <a:xfrm>
          <a:off x="696686" y="3118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57" name="Text Box 1163">
          <a:extLst>
            <a:ext uri="{FF2B5EF4-FFF2-40B4-BE49-F238E27FC236}">
              <a16:creationId xmlns:a16="http://schemas.microsoft.com/office/drawing/2014/main" xmlns="" id="{00000000-0008-0000-0600-00009D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58" name="Text Box 1164">
          <a:extLst>
            <a:ext uri="{FF2B5EF4-FFF2-40B4-BE49-F238E27FC236}">
              <a16:creationId xmlns:a16="http://schemas.microsoft.com/office/drawing/2014/main" xmlns="" id="{00000000-0008-0000-0600-00009E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59" name="Text Box 1167">
          <a:extLst>
            <a:ext uri="{FF2B5EF4-FFF2-40B4-BE49-F238E27FC236}">
              <a16:creationId xmlns:a16="http://schemas.microsoft.com/office/drawing/2014/main" xmlns="" id="{00000000-0008-0000-0600-00009F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60" name="Text Box 1168">
          <a:extLst>
            <a:ext uri="{FF2B5EF4-FFF2-40B4-BE49-F238E27FC236}">
              <a16:creationId xmlns:a16="http://schemas.microsoft.com/office/drawing/2014/main" xmlns="" id="{00000000-0008-0000-0600-0000A0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61" name="Text Box 1169">
          <a:extLst>
            <a:ext uri="{FF2B5EF4-FFF2-40B4-BE49-F238E27FC236}">
              <a16:creationId xmlns:a16="http://schemas.microsoft.com/office/drawing/2014/main" xmlns="" id="{00000000-0008-0000-0600-0000A1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62" name="Text Box 1171">
          <a:extLst>
            <a:ext uri="{FF2B5EF4-FFF2-40B4-BE49-F238E27FC236}">
              <a16:creationId xmlns:a16="http://schemas.microsoft.com/office/drawing/2014/main" xmlns="" id="{00000000-0008-0000-0600-0000A2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63" name="Text Box 1172">
          <a:extLst>
            <a:ext uri="{FF2B5EF4-FFF2-40B4-BE49-F238E27FC236}">
              <a16:creationId xmlns:a16="http://schemas.microsoft.com/office/drawing/2014/main" xmlns="" id="{00000000-0008-0000-0600-0000A3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64" name="Text Box 1173">
          <a:extLst>
            <a:ext uri="{FF2B5EF4-FFF2-40B4-BE49-F238E27FC236}">
              <a16:creationId xmlns:a16="http://schemas.microsoft.com/office/drawing/2014/main" xmlns="" id="{00000000-0008-0000-0600-0000A4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65" name="Text Box 1175">
          <a:extLst>
            <a:ext uri="{FF2B5EF4-FFF2-40B4-BE49-F238E27FC236}">
              <a16:creationId xmlns:a16="http://schemas.microsoft.com/office/drawing/2014/main" xmlns="" id="{00000000-0008-0000-0600-0000A5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21</xdr:row>
      <xdr:rowOff>0</xdr:rowOff>
    </xdr:from>
    <xdr:to>
      <xdr:col>1</xdr:col>
      <xdr:colOff>600075</xdr:colOff>
      <xdr:row>21</xdr:row>
      <xdr:rowOff>57150</xdr:rowOff>
    </xdr:to>
    <xdr:sp macro="" textlink="">
      <xdr:nvSpPr>
        <xdr:cNvPr id="166" name="Text Box 1176">
          <a:extLst>
            <a:ext uri="{FF2B5EF4-FFF2-40B4-BE49-F238E27FC236}">
              <a16:creationId xmlns:a16="http://schemas.microsoft.com/office/drawing/2014/main" xmlns="" id="{00000000-0008-0000-0600-0000A6000000}"/>
            </a:ext>
          </a:extLst>
        </xdr:cNvPr>
        <xdr:cNvSpPr txBox="1">
          <a:spLocks noChangeArrowheads="1"/>
        </xdr:cNvSpPr>
      </xdr:nvSpPr>
      <xdr:spPr bwMode="auto">
        <a:xfrm>
          <a:off x="696686" y="33147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NGAN%20SACH%20HUYEN\NSH%202025\Quy&#7871;t%20to&#225;n%202024\02%20Gi&#7843;i%20ng&#226;n%20v&#7889;n%20&#273;&#7847;u%20t&#432;%202024%20&#273;&#7871;n%20100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NS tỉnh"/>
      <sheetName val="Tong hop 2 (2)"/>
      <sheetName val="Th chung theo NV (2)"/>
      <sheetName val="TH chung theo don vi (2)"/>
      <sheetName val="Th chung theo NV"/>
      <sheetName val="NS tinh"/>
      <sheetName val="XDCB NS huyện"/>
      <sheetName val="Th theo linh vuc"/>
      <sheetName val="DTTS (2)"/>
      <sheetName val="DTTS"/>
      <sheetName val="GN"/>
      <sheetName val="NTM"/>
      <sheetName val="TH theo đơn vị 2023"/>
      <sheetName val="TH theo đơn vị 2024"/>
      <sheetName val="TH chung theo don vi"/>
      <sheetName val="Sheet4"/>
      <sheetName val="Th chung theo NV (3)"/>
      <sheetName val="Sheet1"/>
      <sheetName val="Sheet7"/>
      <sheetName val="Sheet6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51">
          <cell r="B251" t="str">
            <v>Hỗ trợ đất ở thị trấn Lao Bảo</v>
          </cell>
          <cell r="C251" t="str">
            <v>UBND thị trấn Lao Bảo</v>
          </cell>
          <cell r="D251">
            <v>0</v>
          </cell>
        </row>
        <row r="252">
          <cell r="B252" t="str">
            <v>Hỗ trợ đất ở xã Lìa</v>
          </cell>
          <cell r="C252" t="str">
            <v>UBND xã Lìa</v>
          </cell>
          <cell r="D252">
            <v>0</v>
          </cell>
        </row>
        <row r="253">
          <cell r="B253" t="str">
            <v>Hỗ trợ đất ở xã Hướng Phùng</v>
          </cell>
          <cell r="C253" t="str">
            <v>UBND xã Hướng Phùng</v>
          </cell>
          <cell r="D253">
            <v>0</v>
          </cell>
        </row>
        <row r="254">
          <cell r="B254" t="str">
            <v>Nội dung số 02: Hỗ trợ nhà ở</v>
          </cell>
          <cell r="C254">
            <v>0</v>
          </cell>
          <cell r="D254">
            <v>0</v>
          </cell>
        </row>
        <row r="255">
          <cell r="B255" t="str">
            <v>Hỗ trợ nhà ở thị trấn Khe Sanh</v>
          </cell>
          <cell r="C255" t="str">
            <v>UBND thị trấn Khe Sanh</v>
          </cell>
          <cell r="D255">
            <v>8045222</v>
          </cell>
        </row>
        <row r="256">
          <cell r="B256" t="str">
            <v>Hỗ trợ nhà ở thị trấn Lao Bảo</v>
          </cell>
          <cell r="C256" t="str">
            <v>UBND thị trấn Lao Bảo</v>
          </cell>
          <cell r="D256">
            <v>8047676</v>
          </cell>
        </row>
        <row r="257">
          <cell r="B257" t="str">
            <v>Hỗ trợ nhà ở xã Tân Thành</v>
          </cell>
          <cell r="C257" t="str">
            <v>UBND xã Tân Thành</v>
          </cell>
          <cell r="D257">
            <v>8046229</v>
          </cell>
        </row>
        <row r="258">
          <cell r="B258" t="str">
            <v>Hỗ trợ nhà ở xã Tân Long</v>
          </cell>
          <cell r="C258" t="str">
            <v>UBND xã Tân Long</v>
          </cell>
          <cell r="D258">
            <v>8045213</v>
          </cell>
        </row>
        <row r="259">
          <cell r="B259" t="str">
            <v>Hỗ trợ nhà ở xã Tân Lập</v>
          </cell>
          <cell r="C259" t="str">
            <v>UBND xã Tân Lập</v>
          </cell>
          <cell r="D259">
            <v>8044366</v>
          </cell>
        </row>
        <row r="260">
          <cell r="B260" t="str">
            <v>Hỗ trợ nhà ở xã Ba Tầng</v>
          </cell>
          <cell r="C260" t="str">
            <v>UBND xã Ba Tầng</v>
          </cell>
          <cell r="D260">
            <v>0</v>
          </cell>
        </row>
        <row r="261">
          <cell r="B261" t="str">
            <v>Hỗ trợ nhà ở xã A Dơi</v>
          </cell>
          <cell r="C261" t="str">
            <v>UBND xã A Dơi</v>
          </cell>
          <cell r="D261">
            <v>8045859</v>
          </cell>
        </row>
        <row r="262">
          <cell r="B262" t="str">
            <v>Hỗ trợ nhà ở xã Xy</v>
          </cell>
          <cell r="C262" t="str">
            <v>UBND xã Xy</v>
          </cell>
          <cell r="D262">
            <v>8045976</v>
          </cell>
        </row>
        <row r="263">
          <cell r="B263" t="str">
            <v>Hỗ trợ nhà ở xã Lìa</v>
          </cell>
          <cell r="C263" t="str">
            <v>UBND xã Lìa</v>
          </cell>
          <cell r="D263">
            <v>0</v>
          </cell>
        </row>
        <row r="264">
          <cell r="B264" t="str">
            <v>Hỗ trợ nhà ở xã Thanh</v>
          </cell>
          <cell r="C264" t="str">
            <v>UBND xã Thanh</v>
          </cell>
          <cell r="D264">
            <v>0</v>
          </cell>
        </row>
        <row r="265">
          <cell r="B265" t="str">
            <v>Hỗ trợ nhà ở xã Thuận</v>
          </cell>
          <cell r="C265" t="str">
            <v>UBND xã Thuận</v>
          </cell>
          <cell r="D265">
            <v>8046251</v>
          </cell>
        </row>
        <row r="266">
          <cell r="B266" t="str">
            <v>Hỗ trợ nhà ở xã Hướng Lộc</v>
          </cell>
          <cell r="C266" t="str">
            <v>UBND xã Hướng Lộc</v>
          </cell>
          <cell r="D266">
            <v>0</v>
          </cell>
        </row>
        <row r="267">
          <cell r="B267" t="str">
            <v>Hỗ trợ nhà ở xã Hướng Tân</v>
          </cell>
          <cell r="C267" t="str">
            <v>UBND xã Hướng Tân</v>
          </cell>
          <cell r="D267">
            <v>0</v>
          </cell>
        </row>
        <row r="268">
          <cell r="B268" t="str">
            <v>Hỗ trợ nhà ở xã Hướng Linh</v>
          </cell>
          <cell r="C268" t="str">
            <v>UBND xã Hướng Linh</v>
          </cell>
          <cell r="D268">
            <v>8046101</v>
          </cell>
        </row>
        <row r="269">
          <cell r="B269" t="str">
            <v>Hỗ trợ nhà ở xã Hướng Phùng</v>
          </cell>
          <cell r="C269" t="str">
            <v>UBND xã Hướng Phùng</v>
          </cell>
          <cell r="D269">
            <v>8046259</v>
          </cell>
        </row>
        <row r="270">
          <cell r="B270" t="str">
            <v>Hỗ trợ nhà ở xã Hướng Sơn</v>
          </cell>
          <cell r="C270" t="str">
            <v>UBND xã Hướng Sơn</v>
          </cell>
          <cell r="D270">
            <v>0</v>
          </cell>
        </row>
        <row r="271">
          <cell r="B271" t="str">
            <v>Hỗ trợ nhà ở xã Hướng Việt</v>
          </cell>
          <cell r="C271" t="str">
            <v>UBND xã Hướng Việt</v>
          </cell>
          <cell r="D271">
            <v>0</v>
          </cell>
        </row>
        <row r="272">
          <cell r="B272" t="str">
            <v>Hỗ trợ nhà ở xã Hướng Lập</v>
          </cell>
          <cell r="C272" t="str">
            <v>UBND xã Hướng Lập</v>
          </cell>
          <cell r="D272">
            <v>0</v>
          </cell>
        </row>
        <row r="273">
          <cell r="B273" t="str">
            <v>Hỗ trợ nhà ở xã Húc</v>
          </cell>
          <cell r="C273" t="str">
            <v>UBND xã Húc</v>
          </cell>
          <cell r="D273">
            <v>8044940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="70" zoomScaleNormal="70" workbookViewId="0">
      <selection activeCell="K25" sqref="K25"/>
    </sheetView>
  </sheetViews>
  <sheetFormatPr defaultColWidth="8.7109375" defaultRowHeight="15.75"/>
  <cols>
    <col min="1" max="1" width="8.7109375" style="12"/>
    <col min="2" max="2" width="6.140625" style="7" customWidth="1"/>
    <col min="3" max="3" width="54.42578125" style="12" customWidth="1"/>
    <col min="4" max="4" width="12.85546875" style="21" customWidth="1"/>
    <col min="5" max="7" width="11.42578125" style="21" customWidth="1"/>
    <col min="8" max="8" width="16.5703125" style="21" customWidth="1"/>
    <col min="9" max="9" width="18.5703125" style="22" customWidth="1"/>
    <col min="10" max="10" width="7.28515625" style="12" customWidth="1"/>
    <col min="11" max="16384" width="8.7109375" style="12"/>
  </cols>
  <sheetData>
    <row r="1" spans="1:13">
      <c r="B1" s="188" t="s">
        <v>92</v>
      </c>
      <c r="C1" s="188"/>
      <c r="D1" s="188"/>
      <c r="E1" s="188"/>
      <c r="F1" s="188"/>
      <c r="G1" s="188"/>
      <c r="H1" s="188"/>
      <c r="I1" s="188"/>
    </row>
    <row r="2" spans="1:13">
      <c r="B2" s="188" t="s">
        <v>347</v>
      </c>
      <c r="C2" s="188"/>
      <c r="D2" s="188"/>
      <c r="E2" s="188"/>
      <c r="F2" s="188"/>
      <c r="G2" s="188"/>
      <c r="H2" s="188"/>
      <c r="I2" s="188"/>
      <c r="J2" s="25"/>
    </row>
    <row r="3" spans="1:13" hidden="1">
      <c r="B3" s="194" t="s">
        <v>346</v>
      </c>
      <c r="C3" s="194"/>
      <c r="D3" s="194"/>
      <c r="E3" s="194"/>
      <c r="F3" s="194"/>
      <c r="G3" s="194"/>
      <c r="H3" s="194"/>
      <c r="I3" s="194"/>
      <c r="J3" s="25"/>
    </row>
    <row r="4" spans="1:13" hidden="1">
      <c r="B4" s="194" t="s">
        <v>349</v>
      </c>
      <c r="C4" s="194"/>
      <c r="D4" s="194"/>
      <c r="E4" s="194"/>
      <c r="F4" s="194"/>
      <c r="G4" s="194"/>
      <c r="H4" s="194"/>
      <c r="I4" s="194"/>
      <c r="J4" s="25"/>
    </row>
    <row r="5" spans="1:13">
      <c r="B5" s="194" t="s">
        <v>350</v>
      </c>
      <c r="C5" s="194"/>
      <c r="D5" s="194"/>
      <c r="E5" s="194"/>
      <c r="F5" s="194"/>
      <c r="G5" s="194"/>
      <c r="H5" s="194"/>
      <c r="I5" s="194"/>
      <c r="J5" s="25"/>
    </row>
    <row r="6" spans="1:13">
      <c r="H6" s="195" t="s">
        <v>14</v>
      </c>
      <c r="I6" s="195"/>
    </row>
    <row r="7" spans="1:13">
      <c r="B7" s="190" t="s">
        <v>0</v>
      </c>
      <c r="C7" s="190" t="s">
        <v>348</v>
      </c>
      <c r="D7" s="189" t="s">
        <v>210</v>
      </c>
      <c r="E7" s="189" t="s">
        <v>1</v>
      </c>
      <c r="F7" s="189"/>
      <c r="G7" s="189"/>
      <c r="H7" s="191" t="s">
        <v>211</v>
      </c>
      <c r="I7" s="189" t="s">
        <v>18</v>
      </c>
    </row>
    <row r="8" spans="1:13">
      <c r="B8" s="190"/>
      <c r="C8" s="190"/>
      <c r="D8" s="189"/>
      <c r="E8" s="189" t="s">
        <v>24</v>
      </c>
      <c r="F8" s="189" t="s">
        <v>25</v>
      </c>
      <c r="G8" s="189" t="s">
        <v>26</v>
      </c>
      <c r="H8" s="192"/>
      <c r="I8" s="189"/>
    </row>
    <row r="9" spans="1:13">
      <c r="B9" s="190"/>
      <c r="C9" s="190"/>
      <c r="D9" s="189"/>
      <c r="E9" s="189"/>
      <c r="F9" s="189"/>
      <c r="G9" s="189"/>
      <c r="H9" s="193"/>
      <c r="I9" s="189"/>
    </row>
    <row r="10" spans="1:13" s="19" customFormat="1">
      <c r="B10" s="81"/>
      <c r="C10" s="81" t="s">
        <v>2</v>
      </c>
      <c r="D10" s="2">
        <f>SUM(D11:D21)</f>
        <v>46098</v>
      </c>
      <c r="E10" s="2">
        <f>SUM(E11:E21)</f>
        <v>15838</v>
      </c>
      <c r="F10" s="2">
        <f>SUM(F11:F21)</f>
        <v>17000</v>
      </c>
      <c r="G10" s="2">
        <f>SUM(G11:G21)</f>
        <v>13260</v>
      </c>
      <c r="H10" s="60">
        <f>SUM(H11:H25)</f>
        <v>10214.779999999999</v>
      </c>
      <c r="I10" s="1"/>
      <c r="K10" s="2">
        <f>SUM(K17:K21)</f>
        <v>0</v>
      </c>
    </row>
    <row r="11" spans="1:13" s="19" customFormat="1" ht="31.5">
      <c r="B11" s="79">
        <v>1</v>
      </c>
      <c r="C11" s="11" t="s">
        <v>27</v>
      </c>
      <c r="D11" s="2"/>
      <c r="E11" s="2"/>
      <c r="F11" s="2"/>
      <c r="G11" s="2"/>
      <c r="H11" s="2"/>
      <c r="I11" s="1"/>
      <c r="K11" s="28"/>
    </row>
    <row r="12" spans="1:13" ht="31.5">
      <c r="A12" s="12" t="s">
        <v>217</v>
      </c>
      <c r="B12" s="79" t="s">
        <v>20</v>
      </c>
      <c r="C12" s="11" t="s">
        <v>8</v>
      </c>
      <c r="D12" s="14">
        <f>E12+F12+G12</f>
        <v>2348</v>
      </c>
      <c r="E12" s="14">
        <v>2348</v>
      </c>
      <c r="F12" s="14"/>
      <c r="G12" s="14"/>
      <c r="H12" s="14"/>
      <c r="I12" s="78" t="s">
        <v>249</v>
      </c>
      <c r="K12" s="29"/>
    </row>
    <row r="13" spans="1:13" ht="31.5">
      <c r="A13" s="12" t="s">
        <v>212</v>
      </c>
      <c r="B13" s="79" t="s">
        <v>20</v>
      </c>
      <c r="C13" s="11" t="s">
        <v>7</v>
      </c>
      <c r="D13" s="14">
        <f t="shared" ref="D13:D21" si="0">E13+F13+G13</f>
        <v>1490</v>
      </c>
      <c r="E13" s="14">
        <v>1490</v>
      </c>
      <c r="F13" s="14"/>
      <c r="G13" s="14"/>
      <c r="H13" s="14"/>
      <c r="I13" s="78" t="s">
        <v>250</v>
      </c>
      <c r="K13" s="29"/>
    </row>
    <row r="14" spans="1:13" ht="31.5">
      <c r="B14" s="79">
        <v>2</v>
      </c>
      <c r="C14" s="11" t="s">
        <v>28</v>
      </c>
      <c r="D14" s="14"/>
      <c r="E14" s="14"/>
      <c r="F14" s="14"/>
      <c r="G14" s="14"/>
      <c r="H14" s="14"/>
      <c r="I14" s="78"/>
      <c r="K14" s="29"/>
    </row>
    <row r="15" spans="1:13" ht="31.5">
      <c r="A15" s="12" t="s">
        <v>217</v>
      </c>
      <c r="B15" s="79" t="s">
        <v>20</v>
      </c>
      <c r="C15" s="11" t="s">
        <v>8</v>
      </c>
      <c r="D15" s="14">
        <f t="shared" si="0"/>
        <v>6000</v>
      </c>
      <c r="E15" s="20">
        <v>6000</v>
      </c>
      <c r="F15" s="14"/>
      <c r="G15" s="14"/>
      <c r="H15" s="14"/>
      <c r="I15" s="78" t="s">
        <v>249</v>
      </c>
      <c r="J15" s="245"/>
      <c r="K15" s="250"/>
      <c r="L15" s="245"/>
      <c r="M15" s="245"/>
    </row>
    <row r="16" spans="1:13" ht="31.5">
      <c r="A16" s="12" t="s">
        <v>212</v>
      </c>
      <c r="B16" s="79" t="s">
        <v>20</v>
      </c>
      <c r="C16" s="11" t="s">
        <v>7</v>
      </c>
      <c r="D16" s="14">
        <f t="shared" si="0"/>
        <v>6000</v>
      </c>
      <c r="E16" s="20">
        <v>6000</v>
      </c>
      <c r="F16" s="14"/>
      <c r="G16" s="14"/>
      <c r="H16" s="14"/>
      <c r="I16" s="78" t="s">
        <v>250</v>
      </c>
      <c r="J16" s="245"/>
      <c r="K16" s="250"/>
      <c r="L16" s="245"/>
      <c r="M16" s="245"/>
    </row>
    <row r="17" spans="1:13" ht="31.5">
      <c r="B17" s="79">
        <v>3</v>
      </c>
      <c r="C17" s="11" t="s">
        <v>29</v>
      </c>
      <c r="D17" s="14"/>
      <c r="E17" s="20"/>
      <c r="F17" s="20"/>
      <c r="G17" s="20"/>
      <c r="H17" s="20"/>
      <c r="I17" s="78"/>
      <c r="J17" s="246"/>
      <c r="K17" s="246"/>
      <c r="L17" s="245"/>
      <c r="M17" s="245"/>
    </row>
    <row r="18" spans="1:13" ht="31.5">
      <c r="A18" s="12" t="s">
        <v>213</v>
      </c>
      <c r="B18" s="79" t="s">
        <v>20</v>
      </c>
      <c r="C18" s="11" t="s">
        <v>5</v>
      </c>
      <c r="D18" s="14">
        <f t="shared" si="0"/>
        <v>5000</v>
      </c>
      <c r="E18" s="20"/>
      <c r="F18" s="20">
        <v>5000</v>
      </c>
      <c r="G18" s="20"/>
      <c r="H18" s="20"/>
      <c r="I18" s="78" t="s">
        <v>251</v>
      </c>
      <c r="J18" s="246"/>
      <c r="K18" s="246"/>
      <c r="L18" s="245"/>
      <c r="M18" s="245"/>
    </row>
    <row r="19" spans="1:13" s="97" customFormat="1" ht="31.5">
      <c r="A19" s="97" t="s">
        <v>214</v>
      </c>
      <c r="B19" s="79" t="s">
        <v>20</v>
      </c>
      <c r="C19" s="11" t="s">
        <v>6</v>
      </c>
      <c r="D19" s="14">
        <f t="shared" si="0"/>
        <v>10220</v>
      </c>
      <c r="E19" s="20"/>
      <c r="F19" s="20">
        <v>3000</v>
      </c>
      <c r="G19" s="20">
        <v>7220</v>
      </c>
      <c r="H19" s="20"/>
      <c r="I19" s="78" t="s">
        <v>252</v>
      </c>
      <c r="J19" s="246">
        <f>'4.GL'!K12</f>
        <v>10220</v>
      </c>
      <c r="K19" s="246">
        <f>D19-J19</f>
        <v>0</v>
      </c>
      <c r="L19" s="245"/>
      <c r="M19" s="245"/>
    </row>
    <row r="20" spans="1:13" ht="31.5">
      <c r="A20" s="12" t="s">
        <v>215</v>
      </c>
      <c r="B20" s="79" t="s">
        <v>20</v>
      </c>
      <c r="C20" s="11" t="s">
        <v>4</v>
      </c>
      <c r="D20" s="14">
        <f t="shared" si="0"/>
        <v>7020</v>
      </c>
      <c r="E20" s="20"/>
      <c r="F20" s="20">
        <v>4000</v>
      </c>
      <c r="G20" s="20">
        <v>3020</v>
      </c>
      <c r="H20" s="20"/>
      <c r="I20" s="78" t="s">
        <v>253</v>
      </c>
      <c r="J20" s="246"/>
      <c r="K20" s="246"/>
      <c r="L20" s="245"/>
      <c r="M20" s="245"/>
    </row>
    <row r="21" spans="1:13" ht="31.5">
      <c r="A21" s="12" t="s">
        <v>216</v>
      </c>
      <c r="B21" s="79" t="s">
        <v>20</v>
      </c>
      <c r="C21" s="11" t="s">
        <v>3</v>
      </c>
      <c r="D21" s="14">
        <f t="shared" si="0"/>
        <v>8020</v>
      </c>
      <c r="E21" s="20"/>
      <c r="F21" s="20">
        <v>5000</v>
      </c>
      <c r="G21" s="20">
        <v>3020</v>
      </c>
      <c r="H21" s="20"/>
      <c r="I21" s="78" t="s">
        <v>254</v>
      </c>
      <c r="J21" s="246">
        <f>'6.HL'!K12</f>
        <v>8020</v>
      </c>
      <c r="K21" s="246"/>
      <c r="L21" s="246">
        <f>D21-J21</f>
        <v>0</v>
      </c>
      <c r="M21" s="245"/>
    </row>
    <row r="22" spans="1:13">
      <c r="B22" s="79">
        <v>4</v>
      </c>
      <c r="C22" s="11" t="s">
        <v>41</v>
      </c>
      <c r="D22" s="14"/>
      <c r="E22" s="20"/>
      <c r="F22" s="20"/>
      <c r="G22" s="20"/>
      <c r="H22" s="20"/>
      <c r="I22" s="78"/>
      <c r="J22" s="246"/>
      <c r="K22" s="246"/>
      <c r="L22" s="245"/>
      <c r="M22" s="245"/>
    </row>
    <row r="23" spans="1:13" ht="31.5">
      <c r="A23" s="12" t="s">
        <v>217</v>
      </c>
      <c r="B23" s="79" t="s">
        <v>20</v>
      </c>
      <c r="C23" s="11" t="s">
        <v>8</v>
      </c>
      <c r="D23" s="14"/>
      <c r="E23" s="20"/>
      <c r="F23" s="20"/>
      <c r="G23" s="20"/>
      <c r="H23" s="20">
        <v>3665</v>
      </c>
      <c r="I23" s="78" t="s">
        <v>249</v>
      </c>
      <c r="J23" s="246"/>
      <c r="K23" s="246"/>
      <c r="L23" s="245"/>
      <c r="M23" s="245"/>
    </row>
    <row r="24" spans="1:13" ht="31.5">
      <c r="A24" s="12" t="s">
        <v>212</v>
      </c>
      <c r="B24" s="79" t="s">
        <v>20</v>
      </c>
      <c r="C24" s="11" t="s">
        <v>42</v>
      </c>
      <c r="D24" s="14"/>
      <c r="E24" s="20"/>
      <c r="F24" s="20"/>
      <c r="G24" s="20"/>
      <c r="H24" s="73">
        <v>5748.78</v>
      </c>
      <c r="I24" s="78" t="s">
        <v>250</v>
      </c>
      <c r="J24" s="246"/>
      <c r="K24" s="246"/>
      <c r="L24" s="245"/>
      <c r="M24" s="245"/>
    </row>
    <row r="25" spans="1:13" ht="31.5">
      <c r="A25" s="12" t="s">
        <v>213</v>
      </c>
      <c r="B25" s="79" t="s">
        <v>20</v>
      </c>
      <c r="C25" s="11" t="s">
        <v>5</v>
      </c>
      <c r="D25" s="14"/>
      <c r="E25" s="20"/>
      <c r="F25" s="20"/>
      <c r="G25" s="20"/>
      <c r="H25" s="20">
        <v>801</v>
      </c>
      <c r="I25" s="78" t="s">
        <v>251</v>
      </c>
      <c r="J25" s="246"/>
      <c r="K25" s="246"/>
      <c r="L25" s="245"/>
      <c r="M25" s="245"/>
    </row>
    <row r="26" spans="1:13">
      <c r="B26" s="79"/>
      <c r="C26" s="11"/>
      <c r="D26" s="20"/>
      <c r="E26" s="20"/>
      <c r="F26" s="20"/>
      <c r="G26" s="20"/>
      <c r="H26" s="20"/>
      <c r="I26" s="78"/>
      <c r="J26" s="245"/>
      <c r="K26" s="245"/>
      <c r="L26" s="245"/>
      <c r="M26" s="245"/>
    </row>
    <row r="27" spans="1:13">
      <c r="J27" s="245"/>
      <c r="K27" s="245"/>
      <c r="L27" s="245"/>
      <c r="M27" s="245"/>
    </row>
    <row r="29" spans="1:13">
      <c r="B29" s="244"/>
      <c r="C29" s="245"/>
      <c r="D29" s="246">
        <f>SUM(D30:D35)</f>
        <v>46098</v>
      </c>
      <c r="E29" s="246">
        <f t="shared" ref="E29:H29" si="1">SUM(E30:E35)</f>
        <v>15838</v>
      </c>
      <c r="F29" s="246">
        <f t="shared" si="1"/>
        <v>17000</v>
      </c>
      <c r="G29" s="246">
        <f t="shared" si="1"/>
        <v>13260</v>
      </c>
      <c r="H29" s="247">
        <f t="shared" si="1"/>
        <v>10214.779999999999</v>
      </c>
      <c r="I29" s="248"/>
    </row>
    <row r="30" spans="1:13" s="97" customFormat="1">
      <c r="B30" s="244"/>
      <c r="C30" s="249" t="s">
        <v>8</v>
      </c>
      <c r="D30" s="246">
        <f>SUMIF($A12:$A25,"dk",D12:D26)</f>
        <v>8348</v>
      </c>
      <c r="E30" s="246">
        <f>SUMIF($A12:$A25,"dk",E12:E26)</f>
        <v>8348</v>
      </c>
      <c r="F30" s="246">
        <f>SUMIF($A12:$A25,"dk",F12:F26)</f>
        <v>0</v>
      </c>
      <c r="G30" s="246">
        <f>SUMIF($A12:$A25,"dk",G12:G26)</f>
        <v>0</v>
      </c>
      <c r="H30" s="246">
        <f>SUMIF($A12:$A25,"dk",H12:H26)</f>
        <v>3665</v>
      </c>
      <c r="I30" s="248"/>
    </row>
    <row r="31" spans="1:13" s="97" customFormat="1">
      <c r="B31" s="244"/>
      <c r="C31" s="249" t="s">
        <v>7</v>
      </c>
      <c r="D31" s="246">
        <f>SUMIF($A13:$A26,"hh",D13:D26)</f>
        <v>7490</v>
      </c>
      <c r="E31" s="246">
        <f>SUMIF($A13:$A26,"hh",E13:E26)</f>
        <v>7490</v>
      </c>
      <c r="F31" s="246">
        <f>SUMIF($A13:$A26,"hh",F13:F26)</f>
        <v>0</v>
      </c>
      <c r="G31" s="246">
        <f>SUMIF($A13:$A26,"hh",G13:G26)</f>
        <v>0</v>
      </c>
      <c r="H31" s="247">
        <f>SUMIF($A13:$A26,"hh",H13:H26)</f>
        <v>5748.78</v>
      </c>
      <c r="I31" s="248"/>
    </row>
    <row r="32" spans="1:13" s="97" customFormat="1">
      <c r="B32" s="244"/>
      <c r="C32" s="249" t="s">
        <v>5</v>
      </c>
      <c r="D32" s="246">
        <f>SUMIF($A14:$A26,"vl",D14:D27)</f>
        <v>5000</v>
      </c>
      <c r="E32" s="246">
        <f>SUMIF($A14:$A26,"vl",E14:E27)</f>
        <v>0</v>
      </c>
      <c r="F32" s="246">
        <f>SUMIF($A14:$A26,"vl",F14:F27)</f>
        <v>5000</v>
      </c>
      <c r="G32" s="246">
        <f>SUMIF($A14:$A26,"vl",G14:G27)</f>
        <v>0</v>
      </c>
      <c r="H32" s="246">
        <f>SUMIF($A14:$A26,"vl",H14:H27)</f>
        <v>801</v>
      </c>
      <c r="I32" s="248"/>
    </row>
    <row r="33" spans="2:9" s="97" customFormat="1">
      <c r="B33" s="244"/>
      <c r="C33" s="249" t="s">
        <v>6</v>
      </c>
      <c r="D33" s="246">
        <f>SUMIF($A15:$A27,"gl",D15:D28)</f>
        <v>10220</v>
      </c>
      <c r="E33" s="246">
        <f>SUMIF($A15:$A27,"gl",E15:E28)</f>
        <v>0</v>
      </c>
      <c r="F33" s="246">
        <f>SUMIF($A15:$A27,"gl",F15:F28)</f>
        <v>3000</v>
      </c>
      <c r="G33" s="246">
        <f>SUMIF($A15:$A27,"gl",G15:G28)</f>
        <v>7220</v>
      </c>
      <c r="H33" s="246">
        <f>SUMIF($A15:$A27,"gl",H15:H28)</f>
        <v>0</v>
      </c>
      <c r="I33" s="248"/>
    </row>
    <row r="34" spans="2:9" s="97" customFormat="1">
      <c r="B34" s="244"/>
      <c r="C34" s="249" t="s">
        <v>4</v>
      </c>
      <c r="D34" s="246">
        <f>SUMIF($A16:$A28,"tp",D16:D29)</f>
        <v>7020</v>
      </c>
      <c r="E34" s="246">
        <f>SUMIF($A16:$A28,"tp",E16:E29)</f>
        <v>0</v>
      </c>
      <c r="F34" s="246">
        <f>SUMIF($A16:$A28,"tp",F16:F29)</f>
        <v>4000</v>
      </c>
      <c r="G34" s="246">
        <f>SUMIF($A16:$A28,"tp",G16:G29)</f>
        <v>3020</v>
      </c>
      <c r="H34" s="246">
        <f>SUMIF($A16:$A28,"tp",H16:H29)</f>
        <v>0</v>
      </c>
      <c r="I34" s="248"/>
    </row>
    <row r="35" spans="2:9" s="97" customFormat="1">
      <c r="B35" s="244"/>
      <c r="C35" s="249" t="s">
        <v>3</v>
      </c>
      <c r="D35" s="246">
        <f>SUMIF($A17:$A29,"hl",D17:D30)</f>
        <v>8020</v>
      </c>
      <c r="E35" s="246">
        <f>SUMIF($A17:$A29,"hl",E17:E30)</f>
        <v>0</v>
      </c>
      <c r="F35" s="246">
        <f>SUMIF($A17:$A29,"hl",F17:F30)</f>
        <v>5000</v>
      </c>
      <c r="G35" s="246">
        <f>SUMIF($A17:$A29,"hl",G17:G30)</f>
        <v>3020</v>
      </c>
      <c r="H35" s="246">
        <f>SUMIF($A17:$A29,"hl",H17:H30)</f>
        <v>0</v>
      </c>
      <c r="I35" s="248"/>
    </row>
    <row r="36" spans="2:9">
      <c r="B36" s="244"/>
      <c r="C36" s="245"/>
      <c r="D36" s="246"/>
      <c r="E36" s="246"/>
      <c r="F36" s="246"/>
      <c r="G36" s="246"/>
      <c r="H36" s="246"/>
      <c r="I36" s="248"/>
    </row>
    <row r="37" spans="2:9">
      <c r="B37" s="244"/>
      <c r="C37" s="245"/>
      <c r="D37" s="246"/>
      <c r="E37" s="246"/>
      <c r="F37" s="246"/>
      <c r="G37" s="246"/>
      <c r="H37" s="246"/>
      <c r="I37" s="248"/>
    </row>
  </sheetData>
  <mergeCells count="15">
    <mergeCell ref="B1:I1"/>
    <mergeCell ref="E7:G7"/>
    <mergeCell ref="E8:E9"/>
    <mergeCell ref="F8:F9"/>
    <mergeCell ref="B2:I2"/>
    <mergeCell ref="D7:D9"/>
    <mergeCell ref="I7:I9"/>
    <mergeCell ref="G8:G9"/>
    <mergeCell ref="B7:B9"/>
    <mergeCell ref="C7:C9"/>
    <mergeCell ref="H7:H9"/>
    <mergeCell ref="B3:I3"/>
    <mergeCell ref="H6:I6"/>
    <mergeCell ref="B4:I4"/>
    <mergeCell ref="B5:I5"/>
  </mergeCells>
  <phoneticPr fontId="61" type="noConversion"/>
  <pageMargins left="0.7" right="0.7" top="0.5" bottom="0.25" header="0.3" footer="0.3"/>
  <pageSetup paperSize="9" scale="9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70" zoomScaleNormal="70" workbookViewId="0">
      <selection activeCell="O20" sqref="O20"/>
    </sheetView>
  </sheetViews>
  <sheetFormatPr defaultColWidth="9.140625" defaultRowHeight="15.75"/>
  <cols>
    <col min="1" max="1" width="5.5703125" style="116" customWidth="1"/>
    <col min="2" max="2" width="42.140625" style="147" customWidth="1"/>
    <col min="3" max="4" width="14.7109375" style="147" hidden="1" customWidth="1"/>
    <col min="5" max="5" width="13.5703125" style="118" hidden="1" customWidth="1"/>
    <col min="6" max="6" width="17.5703125" style="119" customWidth="1"/>
    <col min="7" max="7" width="11.5703125" style="120" customWidth="1"/>
    <col min="8" max="8" width="12.5703125" style="121" customWidth="1"/>
    <col min="9" max="10" width="11.7109375" style="121" customWidth="1"/>
    <col min="11" max="12" width="11.7109375" style="120" customWidth="1"/>
    <col min="13" max="13" width="12.7109375" style="118" customWidth="1"/>
    <col min="14" max="14" width="16.140625" style="116" customWidth="1"/>
    <col min="15" max="15" width="13" style="116" bestFit="1" customWidth="1"/>
    <col min="16" max="17" width="13.7109375" style="116" bestFit="1" customWidth="1"/>
    <col min="18" max="16384" width="9.140625" style="116"/>
  </cols>
  <sheetData>
    <row r="1" spans="1:20">
      <c r="A1" s="210" t="s">
        <v>91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115"/>
    </row>
    <row r="2" spans="1:20">
      <c r="A2" s="211" t="s">
        <v>19</v>
      </c>
      <c r="B2" s="211"/>
      <c r="C2" s="117"/>
      <c r="D2" s="117"/>
    </row>
    <row r="3" spans="1:20">
      <c r="A3" s="199" t="s">
        <v>21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20">
      <c r="A4" s="199" t="s">
        <v>30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5" spans="1:20" hidden="1">
      <c r="A5" s="209" t="s">
        <v>345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20" hidden="1">
      <c r="A6" s="209" t="s">
        <v>349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</row>
    <row r="7" spans="1:20">
      <c r="A7" s="209" t="s">
        <v>350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</row>
    <row r="8" spans="1:20">
      <c r="A8" s="212" t="s">
        <v>14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</row>
    <row r="9" spans="1:20" ht="15.6" customHeight="1">
      <c r="A9" s="213" t="s">
        <v>0</v>
      </c>
      <c r="B9" s="213" t="s">
        <v>11</v>
      </c>
      <c r="C9" s="200" t="s">
        <v>39</v>
      </c>
      <c r="D9" s="201"/>
      <c r="E9" s="213" t="s">
        <v>15</v>
      </c>
      <c r="F9" s="214" t="s">
        <v>16</v>
      </c>
      <c r="G9" s="214"/>
      <c r="H9" s="214"/>
      <c r="I9" s="204" t="s">
        <v>22</v>
      </c>
      <c r="J9" s="204" t="s">
        <v>23</v>
      </c>
      <c r="K9" s="216" t="s">
        <v>10</v>
      </c>
      <c r="L9" s="216" t="s">
        <v>40</v>
      </c>
      <c r="M9" s="202" t="s">
        <v>18</v>
      </c>
    </row>
    <row r="10" spans="1:20" ht="15.4" customHeight="1">
      <c r="A10" s="213"/>
      <c r="B10" s="213"/>
      <c r="C10" s="202" t="s">
        <v>149</v>
      </c>
      <c r="D10" s="202" t="s">
        <v>150</v>
      </c>
      <c r="E10" s="213"/>
      <c r="F10" s="213" t="s">
        <v>17</v>
      </c>
      <c r="G10" s="215" t="s">
        <v>9</v>
      </c>
      <c r="H10" s="215"/>
      <c r="I10" s="205"/>
      <c r="J10" s="205"/>
      <c r="K10" s="217"/>
      <c r="L10" s="217"/>
      <c r="M10" s="207"/>
    </row>
    <row r="11" spans="1:20" ht="47.25">
      <c r="A11" s="213"/>
      <c r="B11" s="213"/>
      <c r="C11" s="203"/>
      <c r="D11" s="203"/>
      <c r="E11" s="213"/>
      <c r="F11" s="213"/>
      <c r="G11" s="122" t="s">
        <v>12</v>
      </c>
      <c r="H11" s="123" t="s">
        <v>31</v>
      </c>
      <c r="I11" s="206"/>
      <c r="J11" s="206"/>
      <c r="K11" s="218"/>
      <c r="L11" s="218"/>
      <c r="M11" s="203"/>
    </row>
    <row r="12" spans="1:20" s="126" customFormat="1">
      <c r="A12" s="124"/>
      <c r="B12" s="108" t="s">
        <v>13</v>
      </c>
      <c r="C12" s="108"/>
      <c r="D12" s="108"/>
      <c r="E12" s="108"/>
      <c r="F12" s="108"/>
      <c r="G12" s="16">
        <f t="shared" ref="G12:L12" si="0">G13+G30+G40</f>
        <v>101518</v>
      </c>
      <c r="H12" s="16">
        <f t="shared" si="0"/>
        <v>15337</v>
      </c>
      <c r="I12" s="16">
        <f t="shared" si="0"/>
        <v>15337</v>
      </c>
      <c r="J12" s="16">
        <f t="shared" si="0"/>
        <v>3324</v>
      </c>
      <c r="K12" s="16">
        <f t="shared" si="0"/>
        <v>8348</v>
      </c>
      <c r="L12" s="16">
        <f t="shared" si="0"/>
        <v>3665</v>
      </c>
      <c r="M12" s="9"/>
      <c r="N12" s="125"/>
      <c r="O12" s="5"/>
      <c r="P12" s="125"/>
      <c r="Q12" s="125"/>
      <c r="R12" s="125"/>
      <c r="S12" s="125"/>
      <c r="T12" s="125"/>
    </row>
    <row r="13" spans="1:20" s="125" customFormat="1" ht="47.25">
      <c r="A13" s="124">
        <v>1</v>
      </c>
      <c r="B13" s="127" t="s">
        <v>27</v>
      </c>
      <c r="C13" s="127"/>
      <c r="D13" s="127"/>
      <c r="E13" s="108"/>
      <c r="F13" s="128"/>
      <c r="G13" s="129">
        <f>SUM(G14:G29)</f>
        <v>87210</v>
      </c>
      <c r="H13" s="129">
        <f t="shared" ref="H13:L13" si="1">SUM(H14:H29)</f>
        <v>3672</v>
      </c>
      <c r="I13" s="129">
        <f t="shared" si="1"/>
        <v>3672</v>
      </c>
      <c r="J13" s="129">
        <f t="shared" si="1"/>
        <v>1324</v>
      </c>
      <c r="K13" s="129">
        <f t="shared" si="1"/>
        <v>2348</v>
      </c>
      <c r="L13" s="129">
        <f t="shared" si="1"/>
        <v>0</v>
      </c>
      <c r="M13" s="71"/>
    </row>
    <row r="14" spans="1:20" s="113" customFormat="1">
      <c r="A14" s="130" t="s">
        <v>98</v>
      </c>
      <c r="B14" s="131" t="s">
        <v>144</v>
      </c>
      <c r="C14" s="132"/>
      <c r="D14" s="132"/>
      <c r="E14" s="84"/>
      <c r="F14" s="85"/>
      <c r="G14" s="90"/>
      <c r="H14" s="17"/>
      <c r="I14" s="17"/>
      <c r="J14" s="17"/>
      <c r="K14" s="17"/>
      <c r="L14" s="17"/>
      <c r="M14" s="10"/>
      <c r="N14" s="133"/>
      <c r="O14" s="133"/>
    </row>
    <row r="15" spans="1:20" s="113" customFormat="1" ht="31.5">
      <c r="A15" s="109" t="s">
        <v>20</v>
      </c>
      <c r="B15" s="110" t="s">
        <v>145</v>
      </c>
      <c r="C15" s="84" t="s">
        <v>146</v>
      </c>
      <c r="D15" s="10" t="s">
        <v>147</v>
      </c>
      <c r="E15" s="134">
        <v>8004992</v>
      </c>
      <c r="F15" s="128"/>
      <c r="G15" s="90">
        <v>1900</v>
      </c>
      <c r="H15" s="23">
        <v>80</v>
      </c>
      <c r="I15" s="23">
        <v>80</v>
      </c>
      <c r="J15" s="23"/>
      <c r="K15" s="23">
        <v>80</v>
      </c>
      <c r="L15" s="23"/>
      <c r="M15" s="107"/>
    </row>
    <row r="16" spans="1:20" s="113" customFormat="1" ht="31.5">
      <c r="A16" s="109" t="s">
        <v>20</v>
      </c>
      <c r="B16" s="110" t="s">
        <v>148</v>
      </c>
      <c r="C16" s="84" t="s">
        <v>151</v>
      </c>
      <c r="D16" s="10" t="s">
        <v>152</v>
      </c>
      <c r="E16" s="114">
        <v>8006662</v>
      </c>
      <c r="F16" s="128"/>
      <c r="G16" s="90">
        <v>7220</v>
      </c>
      <c r="H16" s="23">
        <v>304</v>
      </c>
      <c r="I16" s="23">
        <v>304</v>
      </c>
      <c r="J16" s="23">
        <v>300</v>
      </c>
      <c r="K16" s="23">
        <v>4</v>
      </c>
      <c r="L16" s="23"/>
      <c r="M16" s="107"/>
    </row>
    <row r="17" spans="1:17" s="113" customFormat="1">
      <c r="A17" s="101" t="s">
        <v>103</v>
      </c>
      <c r="B17" s="102" t="s">
        <v>177</v>
      </c>
      <c r="C17" s="132"/>
      <c r="D17" s="132"/>
      <c r="E17" s="84"/>
      <c r="F17" s="85"/>
      <c r="G17" s="90"/>
      <c r="H17" s="18"/>
      <c r="I17" s="18"/>
      <c r="J17" s="17"/>
      <c r="K17" s="15"/>
      <c r="L17" s="17"/>
      <c r="M17" s="10"/>
      <c r="N17" s="133"/>
    </row>
    <row r="18" spans="1:17" s="113" customFormat="1" ht="31.5">
      <c r="A18" s="109" t="s">
        <v>20</v>
      </c>
      <c r="B18" s="110" t="s">
        <v>153</v>
      </c>
      <c r="C18" s="84" t="s">
        <v>154</v>
      </c>
      <c r="D18" s="208" t="s">
        <v>155</v>
      </c>
      <c r="E18" s="114">
        <v>8024467</v>
      </c>
      <c r="F18" s="85"/>
      <c r="G18" s="112">
        <v>2280</v>
      </c>
      <c r="H18" s="106">
        <v>96</v>
      </c>
      <c r="I18" s="106">
        <v>96</v>
      </c>
      <c r="J18" s="106">
        <v>76</v>
      </c>
      <c r="K18" s="106">
        <v>20</v>
      </c>
      <c r="L18" s="107"/>
      <c r="M18" s="151"/>
    </row>
    <row r="19" spans="1:17" s="113" customFormat="1" ht="31.5">
      <c r="A19" s="109" t="s">
        <v>20</v>
      </c>
      <c r="B19" s="110" t="s">
        <v>156</v>
      </c>
      <c r="C19" s="84" t="s">
        <v>157</v>
      </c>
      <c r="D19" s="208"/>
      <c r="E19" s="114">
        <v>8000799</v>
      </c>
      <c r="F19" s="85"/>
      <c r="G19" s="112">
        <v>3135</v>
      </c>
      <c r="H19" s="106">
        <v>132</v>
      </c>
      <c r="I19" s="106">
        <v>132</v>
      </c>
      <c r="J19" s="106">
        <v>60</v>
      </c>
      <c r="K19" s="106">
        <v>72</v>
      </c>
      <c r="L19" s="107"/>
      <c r="M19" s="151"/>
    </row>
    <row r="20" spans="1:17" s="113" customFormat="1" ht="31.5">
      <c r="A20" s="109" t="s">
        <v>20</v>
      </c>
      <c r="B20" s="110" t="s">
        <v>158</v>
      </c>
      <c r="C20" s="84" t="s">
        <v>155</v>
      </c>
      <c r="D20" s="208"/>
      <c r="E20" s="114">
        <v>7998822</v>
      </c>
      <c r="F20" s="85"/>
      <c r="G20" s="112">
        <v>15865</v>
      </c>
      <c r="H20" s="106">
        <v>668</v>
      </c>
      <c r="I20" s="106">
        <v>668</v>
      </c>
      <c r="J20" s="106">
        <v>136</v>
      </c>
      <c r="K20" s="106">
        <v>532</v>
      </c>
      <c r="L20" s="107"/>
      <c r="M20" s="151"/>
    </row>
    <row r="21" spans="1:17" s="113" customFormat="1" ht="31.5">
      <c r="A21" s="109" t="s">
        <v>20</v>
      </c>
      <c r="B21" s="110" t="s">
        <v>159</v>
      </c>
      <c r="C21" s="84" t="s">
        <v>160</v>
      </c>
      <c r="D21" s="208" t="s">
        <v>161</v>
      </c>
      <c r="E21" s="111">
        <v>8001188</v>
      </c>
      <c r="F21" s="85"/>
      <c r="G21" s="112">
        <v>5890</v>
      </c>
      <c r="H21" s="106">
        <v>248</v>
      </c>
      <c r="I21" s="106">
        <v>248</v>
      </c>
      <c r="J21" s="106">
        <v>72</v>
      </c>
      <c r="K21" s="106">
        <v>176</v>
      </c>
      <c r="L21" s="107"/>
      <c r="M21" s="151"/>
    </row>
    <row r="22" spans="1:17" s="113" customFormat="1" ht="31.5">
      <c r="A22" s="109" t="s">
        <v>20</v>
      </c>
      <c r="B22" s="110" t="s">
        <v>162</v>
      </c>
      <c r="C22" s="84" t="s">
        <v>163</v>
      </c>
      <c r="D22" s="208"/>
      <c r="E22" s="114">
        <v>7999810</v>
      </c>
      <c r="F22" s="85"/>
      <c r="G22" s="112">
        <v>7980</v>
      </c>
      <c r="H22" s="106">
        <v>336</v>
      </c>
      <c r="I22" s="106">
        <v>336</v>
      </c>
      <c r="J22" s="106">
        <v>60</v>
      </c>
      <c r="K22" s="106">
        <v>276</v>
      </c>
      <c r="L22" s="107"/>
      <c r="M22" s="151"/>
    </row>
    <row r="23" spans="1:17" s="113" customFormat="1" ht="31.5">
      <c r="A23" s="109" t="s">
        <v>20</v>
      </c>
      <c r="B23" s="110" t="s">
        <v>161</v>
      </c>
      <c r="C23" s="84" t="s">
        <v>164</v>
      </c>
      <c r="D23" s="208"/>
      <c r="E23" s="114">
        <v>8000798</v>
      </c>
      <c r="F23" s="85"/>
      <c r="G23" s="112">
        <v>7885</v>
      </c>
      <c r="H23" s="106">
        <v>332</v>
      </c>
      <c r="I23" s="106">
        <v>332</v>
      </c>
      <c r="J23" s="106">
        <v>72</v>
      </c>
      <c r="K23" s="106">
        <v>260</v>
      </c>
      <c r="L23" s="107"/>
      <c r="M23" s="151"/>
    </row>
    <row r="24" spans="1:17" s="113" customFormat="1" ht="31.5">
      <c r="A24" s="109" t="s">
        <v>20</v>
      </c>
      <c r="B24" s="110" t="s">
        <v>165</v>
      </c>
      <c r="C24" s="84" t="s">
        <v>166</v>
      </c>
      <c r="D24" s="208" t="s">
        <v>147</v>
      </c>
      <c r="E24" s="114">
        <v>7999806</v>
      </c>
      <c r="F24" s="85"/>
      <c r="G24" s="112">
        <v>2565</v>
      </c>
      <c r="H24" s="106">
        <v>108</v>
      </c>
      <c r="I24" s="106">
        <v>108</v>
      </c>
      <c r="J24" s="106">
        <v>40</v>
      </c>
      <c r="K24" s="106">
        <v>68</v>
      </c>
      <c r="L24" s="107"/>
      <c r="M24" s="151"/>
    </row>
    <row r="25" spans="1:17" s="113" customFormat="1" ht="31.5">
      <c r="A25" s="109" t="s">
        <v>20</v>
      </c>
      <c r="B25" s="110" t="s">
        <v>167</v>
      </c>
      <c r="C25" s="84" t="s">
        <v>168</v>
      </c>
      <c r="D25" s="208"/>
      <c r="E25" s="114">
        <v>7999807</v>
      </c>
      <c r="F25" s="85"/>
      <c r="G25" s="112">
        <v>6460</v>
      </c>
      <c r="H25" s="106">
        <v>272</v>
      </c>
      <c r="I25" s="106">
        <v>272</v>
      </c>
      <c r="J25" s="106">
        <v>92</v>
      </c>
      <c r="K25" s="106">
        <v>180</v>
      </c>
      <c r="L25" s="107"/>
      <c r="M25" s="151"/>
    </row>
    <row r="26" spans="1:17" s="113" customFormat="1" ht="31.5">
      <c r="A26" s="109" t="s">
        <v>20</v>
      </c>
      <c r="B26" s="110" t="s">
        <v>169</v>
      </c>
      <c r="C26" s="84" t="s">
        <v>147</v>
      </c>
      <c r="D26" s="208"/>
      <c r="E26" s="114">
        <v>8004993</v>
      </c>
      <c r="F26" s="85"/>
      <c r="G26" s="112">
        <v>8930</v>
      </c>
      <c r="H26" s="106">
        <v>376</v>
      </c>
      <c r="I26" s="106">
        <v>376</v>
      </c>
      <c r="J26" s="106">
        <v>184</v>
      </c>
      <c r="K26" s="106">
        <v>192</v>
      </c>
      <c r="L26" s="107"/>
      <c r="M26" s="151"/>
    </row>
    <row r="27" spans="1:17" s="113" customFormat="1" ht="31.5">
      <c r="A27" s="109" t="s">
        <v>20</v>
      </c>
      <c r="B27" s="110" t="s">
        <v>170</v>
      </c>
      <c r="C27" s="84" t="s">
        <v>171</v>
      </c>
      <c r="D27" s="208" t="s">
        <v>172</v>
      </c>
      <c r="E27" s="114">
        <v>8007050</v>
      </c>
      <c r="F27" s="85"/>
      <c r="G27" s="112">
        <v>6935</v>
      </c>
      <c r="H27" s="106">
        <v>292</v>
      </c>
      <c r="I27" s="106">
        <v>292</v>
      </c>
      <c r="J27" s="106">
        <v>120</v>
      </c>
      <c r="K27" s="106">
        <v>172</v>
      </c>
      <c r="L27" s="107"/>
      <c r="M27" s="151"/>
    </row>
    <row r="28" spans="1:17" s="113" customFormat="1" ht="31.5">
      <c r="A28" s="109" t="s">
        <v>20</v>
      </c>
      <c r="B28" s="110" t="s">
        <v>173</v>
      </c>
      <c r="C28" s="84" t="s">
        <v>174</v>
      </c>
      <c r="D28" s="208"/>
      <c r="E28" s="114">
        <v>8004998</v>
      </c>
      <c r="F28" s="85"/>
      <c r="G28" s="112">
        <v>9120</v>
      </c>
      <c r="H28" s="106">
        <v>384</v>
      </c>
      <c r="I28" s="106">
        <v>384</v>
      </c>
      <c r="J28" s="106">
        <v>80</v>
      </c>
      <c r="K28" s="106">
        <v>304</v>
      </c>
      <c r="L28" s="107"/>
      <c r="M28" s="151"/>
    </row>
    <row r="29" spans="1:17" s="113" customFormat="1" ht="31.5">
      <c r="A29" s="109" t="s">
        <v>20</v>
      </c>
      <c r="B29" s="110" t="s">
        <v>175</v>
      </c>
      <c r="C29" s="84" t="s">
        <v>176</v>
      </c>
      <c r="D29" s="84" t="s">
        <v>176</v>
      </c>
      <c r="E29" s="114">
        <v>8000800</v>
      </c>
      <c r="F29" s="85"/>
      <c r="G29" s="112">
        <v>1045</v>
      </c>
      <c r="H29" s="106">
        <v>44</v>
      </c>
      <c r="I29" s="106">
        <v>44</v>
      </c>
      <c r="J29" s="106">
        <v>32</v>
      </c>
      <c r="K29" s="106">
        <v>12</v>
      </c>
      <c r="L29" s="107"/>
      <c r="M29" s="151"/>
    </row>
    <row r="30" spans="1:17" s="125" customFormat="1" ht="47.25">
      <c r="A30" s="124">
        <v>2</v>
      </c>
      <c r="B30" s="127" t="s">
        <v>28</v>
      </c>
      <c r="C30" s="127"/>
      <c r="D30" s="127"/>
      <c r="E30" s="108"/>
      <c r="F30" s="128"/>
      <c r="G30" s="129">
        <f>SUM(G31:G39)</f>
        <v>10643</v>
      </c>
      <c r="H30" s="129">
        <f t="shared" ref="H30:K30" si="2">SUM(H31:H39)</f>
        <v>8000</v>
      </c>
      <c r="I30" s="129">
        <f t="shared" si="2"/>
        <v>8000</v>
      </c>
      <c r="J30" s="129">
        <f t="shared" si="2"/>
        <v>2000</v>
      </c>
      <c r="K30" s="129">
        <f t="shared" si="2"/>
        <v>6000</v>
      </c>
      <c r="L30" s="70"/>
      <c r="M30" s="71"/>
      <c r="N30" s="135"/>
      <c r="O30" s="136"/>
      <c r="P30" s="5"/>
      <c r="Q30" s="137"/>
    </row>
    <row r="31" spans="1:17" s="38" customFormat="1" ht="39" customHeight="1">
      <c r="A31" s="103" t="s">
        <v>20</v>
      </c>
      <c r="B31" s="104" t="s">
        <v>178</v>
      </c>
      <c r="C31" s="105" t="s">
        <v>176</v>
      </c>
      <c r="D31" s="196" t="s">
        <v>176</v>
      </c>
      <c r="E31" s="152">
        <v>8100482</v>
      </c>
      <c r="F31" s="153" t="s">
        <v>179</v>
      </c>
      <c r="G31" s="42">
        <v>1334</v>
      </c>
      <c r="H31" s="18">
        <v>1200</v>
      </c>
      <c r="I31" s="18">
        <v>1200</v>
      </c>
      <c r="J31" s="17">
        <v>600</v>
      </c>
      <c r="K31" s="13">
        <v>600</v>
      </c>
      <c r="L31" s="107"/>
      <c r="M31" s="71"/>
      <c r="N31" s="95"/>
      <c r="O31" s="5"/>
      <c r="P31" s="96"/>
    </row>
    <row r="32" spans="1:17" s="38" customFormat="1" ht="36.6" customHeight="1">
      <c r="A32" s="103" t="s">
        <v>20</v>
      </c>
      <c r="B32" s="104" t="s">
        <v>180</v>
      </c>
      <c r="C32" s="105" t="s">
        <v>176</v>
      </c>
      <c r="D32" s="197"/>
      <c r="E32" s="152" t="s">
        <v>181</v>
      </c>
      <c r="F32" s="153" t="s">
        <v>182</v>
      </c>
      <c r="G32" s="42">
        <v>1667</v>
      </c>
      <c r="H32" s="18">
        <v>1500</v>
      </c>
      <c r="I32" s="18">
        <v>1500</v>
      </c>
      <c r="J32" s="17">
        <v>700</v>
      </c>
      <c r="K32" s="13">
        <v>800</v>
      </c>
      <c r="L32" s="107"/>
      <c r="M32" s="71"/>
      <c r="N32" s="95"/>
      <c r="O32" s="5"/>
      <c r="P32" s="96"/>
    </row>
    <row r="33" spans="1:20" s="38" customFormat="1" ht="36.6" customHeight="1">
      <c r="A33" s="103" t="s">
        <v>20</v>
      </c>
      <c r="B33" s="104" t="s">
        <v>183</v>
      </c>
      <c r="C33" s="105" t="s">
        <v>176</v>
      </c>
      <c r="D33" s="198"/>
      <c r="E33" s="152" t="s">
        <v>184</v>
      </c>
      <c r="F33" s="153" t="s">
        <v>185</v>
      </c>
      <c r="G33" s="42">
        <v>1888</v>
      </c>
      <c r="H33" s="18">
        <v>1300</v>
      </c>
      <c r="I33" s="18">
        <v>1300</v>
      </c>
      <c r="J33" s="17">
        <v>700</v>
      </c>
      <c r="K33" s="13">
        <v>600</v>
      </c>
      <c r="L33" s="107"/>
      <c r="M33" s="71"/>
      <c r="N33" s="95"/>
      <c r="O33" s="5"/>
      <c r="P33" s="96"/>
    </row>
    <row r="34" spans="1:20" s="38" customFormat="1" ht="37.9" customHeight="1">
      <c r="A34" s="105" t="s">
        <v>20</v>
      </c>
      <c r="B34" s="154" t="s">
        <v>186</v>
      </c>
      <c r="C34" s="105" t="s">
        <v>157</v>
      </c>
      <c r="D34" s="196" t="s">
        <v>208</v>
      </c>
      <c r="E34" s="152">
        <v>8137204</v>
      </c>
      <c r="F34" s="153" t="s">
        <v>187</v>
      </c>
      <c r="G34" s="42">
        <v>632</v>
      </c>
      <c r="H34" s="18">
        <v>600</v>
      </c>
      <c r="I34" s="18">
        <v>600</v>
      </c>
      <c r="J34" s="17"/>
      <c r="K34" s="13">
        <v>600</v>
      </c>
      <c r="L34" s="107"/>
      <c r="M34" s="71"/>
      <c r="N34" s="95"/>
      <c r="O34" s="5"/>
      <c r="P34" s="96"/>
    </row>
    <row r="35" spans="1:20" s="38" customFormat="1" ht="31.5">
      <c r="A35" s="105" t="s">
        <v>20</v>
      </c>
      <c r="B35" s="104" t="s">
        <v>188</v>
      </c>
      <c r="C35" s="105" t="s">
        <v>157</v>
      </c>
      <c r="D35" s="197"/>
      <c r="E35" s="152">
        <v>8137808</v>
      </c>
      <c r="F35" s="153" t="s">
        <v>189</v>
      </c>
      <c r="G35" s="42">
        <v>1000</v>
      </c>
      <c r="H35" s="18">
        <v>950</v>
      </c>
      <c r="I35" s="18">
        <v>950</v>
      </c>
      <c r="J35" s="17"/>
      <c r="K35" s="13">
        <v>950</v>
      </c>
      <c r="L35" s="107"/>
      <c r="M35" s="71"/>
      <c r="N35" s="95"/>
      <c r="O35" s="5"/>
      <c r="P35" s="96"/>
    </row>
    <row r="36" spans="1:20" s="38" customFormat="1" ht="63">
      <c r="A36" s="105" t="s">
        <v>20</v>
      </c>
      <c r="B36" s="155" t="s">
        <v>190</v>
      </c>
      <c r="C36" s="105" t="s">
        <v>157</v>
      </c>
      <c r="D36" s="197"/>
      <c r="E36" s="152" t="s">
        <v>191</v>
      </c>
      <c r="F36" s="153" t="s">
        <v>192</v>
      </c>
      <c r="G36" s="42">
        <v>685</v>
      </c>
      <c r="H36" s="18">
        <v>650</v>
      </c>
      <c r="I36" s="18">
        <v>650</v>
      </c>
      <c r="J36" s="17"/>
      <c r="K36" s="13">
        <v>650</v>
      </c>
      <c r="L36" s="107"/>
      <c r="M36" s="71"/>
      <c r="N36" s="95"/>
      <c r="O36" s="5"/>
      <c r="P36" s="96"/>
    </row>
    <row r="37" spans="1:20" s="38" customFormat="1" ht="31.5">
      <c r="A37" s="105" t="s">
        <v>20</v>
      </c>
      <c r="B37" s="155" t="s">
        <v>193</v>
      </c>
      <c r="C37" s="105" t="s">
        <v>157</v>
      </c>
      <c r="D37" s="197"/>
      <c r="E37" s="152">
        <v>8137206</v>
      </c>
      <c r="F37" s="153" t="s">
        <v>194</v>
      </c>
      <c r="G37" s="42">
        <v>1647</v>
      </c>
      <c r="H37" s="18">
        <v>100</v>
      </c>
      <c r="I37" s="18">
        <v>100</v>
      </c>
      <c r="J37" s="17"/>
      <c r="K37" s="13">
        <v>100</v>
      </c>
      <c r="L37" s="107"/>
      <c r="M37" s="71"/>
      <c r="N37" s="95"/>
      <c r="O37" s="5"/>
      <c r="P37" s="96"/>
    </row>
    <row r="38" spans="1:20" s="38" customFormat="1" ht="31.5">
      <c r="A38" s="105" t="s">
        <v>20</v>
      </c>
      <c r="B38" s="156" t="s">
        <v>195</v>
      </c>
      <c r="C38" s="105" t="s">
        <v>157</v>
      </c>
      <c r="D38" s="197"/>
      <c r="E38" s="152">
        <v>8137809</v>
      </c>
      <c r="F38" s="153" t="s">
        <v>196</v>
      </c>
      <c r="G38" s="42">
        <v>1053</v>
      </c>
      <c r="H38" s="18">
        <v>1000</v>
      </c>
      <c r="I38" s="18">
        <v>1000</v>
      </c>
      <c r="J38" s="17"/>
      <c r="K38" s="13">
        <v>1000</v>
      </c>
      <c r="L38" s="107"/>
      <c r="M38" s="71"/>
      <c r="N38" s="95"/>
      <c r="O38" s="5"/>
      <c r="P38" s="96"/>
    </row>
    <row r="39" spans="1:20" s="38" customFormat="1" ht="31.5">
      <c r="A39" s="105" t="s">
        <v>20</v>
      </c>
      <c r="B39" s="156" t="s">
        <v>197</v>
      </c>
      <c r="C39" s="105" t="s">
        <v>157</v>
      </c>
      <c r="D39" s="198"/>
      <c r="E39" s="152">
        <v>8137205</v>
      </c>
      <c r="F39" s="153" t="s">
        <v>198</v>
      </c>
      <c r="G39" s="42">
        <v>737</v>
      </c>
      <c r="H39" s="18">
        <v>700</v>
      </c>
      <c r="I39" s="18">
        <v>700</v>
      </c>
      <c r="J39" s="17"/>
      <c r="K39" s="13">
        <v>700</v>
      </c>
      <c r="L39" s="107"/>
      <c r="M39" s="71"/>
      <c r="N39" s="95"/>
      <c r="O39" s="5"/>
      <c r="P39" s="96"/>
    </row>
    <row r="40" spans="1:20" s="125" customFormat="1" ht="31.5">
      <c r="A40" s="124">
        <v>3</v>
      </c>
      <c r="B40" s="127" t="s">
        <v>41</v>
      </c>
      <c r="C40" s="127"/>
      <c r="D40" s="127"/>
      <c r="E40" s="108"/>
      <c r="F40" s="128"/>
      <c r="G40" s="129">
        <f>SUM(G41:G45)</f>
        <v>3665</v>
      </c>
      <c r="H40" s="129">
        <f t="shared" ref="H40:L40" si="3">SUM(H41:H45)</f>
        <v>3665</v>
      </c>
      <c r="I40" s="129">
        <f t="shared" si="3"/>
        <v>3665</v>
      </c>
      <c r="J40" s="129">
        <f t="shared" si="3"/>
        <v>0</v>
      </c>
      <c r="K40" s="129">
        <f t="shared" si="3"/>
        <v>0</v>
      </c>
      <c r="L40" s="129">
        <f t="shared" si="3"/>
        <v>3665</v>
      </c>
      <c r="M40" s="71"/>
      <c r="N40" s="135"/>
      <c r="O40" s="136"/>
      <c r="P40" s="5"/>
      <c r="Q40" s="137"/>
    </row>
    <row r="41" spans="1:20" s="38" customFormat="1" ht="47.25">
      <c r="A41" s="82" t="s">
        <v>20</v>
      </c>
      <c r="B41" s="157" t="s">
        <v>199</v>
      </c>
      <c r="C41" s="158" t="s">
        <v>200</v>
      </c>
      <c r="D41" s="196" t="s">
        <v>209</v>
      </c>
      <c r="E41" s="79">
        <v>8157792</v>
      </c>
      <c r="F41" s="68"/>
      <c r="G41" s="159">
        <v>530</v>
      </c>
      <c r="H41" s="159">
        <v>530</v>
      </c>
      <c r="I41" s="159">
        <v>530</v>
      </c>
      <c r="J41" s="70"/>
      <c r="K41" s="72"/>
      <c r="L41" s="159">
        <v>530</v>
      </c>
      <c r="M41" s="71"/>
      <c r="N41" s="95"/>
      <c r="O41" s="5"/>
      <c r="P41" s="96"/>
    </row>
    <row r="42" spans="1:20" s="38" customFormat="1" ht="47.25">
      <c r="A42" s="82" t="s">
        <v>20</v>
      </c>
      <c r="B42" s="157" t="s">
        <v>201</v>
      </c>
      <c r="C42" s="158" t="s">
        <v>200</v>
      </c>
      <c r="D42" s="197"/>
      <c r="E42" s="79">
        <v>8157793</v>
      </c>
      <c r="F42" s="68"/>
      <c r="G42" s="159">
        <v>794</v>
      </c>
      <c r="H42" s="159">
        <v>794</v>
      </c>
      <c r="I42" s="159">
        <v>794</v>
      </c>
      <c r="J42" s="70"/>
      <c r="K42" s="72"/>
      <c r="L42" s="159">
        <v>794</v>
      </c>
      <c r="M42" s="71"/>
      <c r="N42" s="95"/>
      <c r="O42" s="5"/>
      <c r="P42" s="96"/>
    </row>
    <row r="43" spans="1:20" s="38" customFormat="1" ht="31.5">
      <c r="A43" s="82" t="s">
        <v>20</v>
      </c>
      <c r="B43" s="157" t="s">
        <v>202</v>
      </c>
      <c r="C43" s="158" t="s">
        <v>203</v>
      </c>
      <c r="D43" s="198"/>
      <c r="E43" s="79">
        <v>8158014</v>
      </c>
      <c r="F43" s="68"/>
      <c r="G43" s="159">
        <v>1017</v>
      </c>
      <c r="H43" s="159">
        <v>1017</v>
      </c>
      <c r="I43" s="159">
        <v>1017</v>
      </c>
      <c r="J43" s="70"/>
      <c r="K43" s="72"/>
      <c r="L43" s="159">
        <v>1017</v>
      </c>
      <c r="M43" s="71"/>
      <c r="N43" s="95"/>
      <c r="O43" s="5"/>
      <c r="P43" s="96"/>
    </row>
    <row r="44" spans="1:20" s="38" customFormat="1" ht="47.25">
      <c r="A44" s="82" t="s">
        <v>20</v>
      </c>
      <c r="B44" s="157" t="s">
        <v>204</v>
      </c>
      <c r="C44" s="158" t="s">
        <v>205</v>
      </c>
      <c r="D44" s="196" t="s">
        <v>146</v>
      </c>
      <c r="E44" s="79">
        <v>8157791</v>
      </c>
      <c r="F44" s="68"/>
      <c r="G44" s="159">
        <v>794</v>
      </c>
      <c r="H44" s="159">
        <v>794</v>
      </c>
      <c r="I44" s="159">
        <v>794</v>
      </c>
      <c r="J44" s="70"/>
      <c r="K44" s="72"/>
      <c r="L44" s="159">
        <v>794</v>
      </c>
      <c r="M44" s="71"/>
      <c r="N44" s="95"/>
      <c r="O44" s="5"/>
      <c r="P44" s="96"/>
    </row>
    <row r="45" spans="1:20" s="38" customFormat="1" ht="47.25">
      <c r="A45" s="82" t="s">
        <v>20</v>
      </c>
      <c r="B45" s="157" t="s">
        <v>206</v>
      </c>
      <c r="C45" s="158" t="s">
        <v>207</v>
      </c>
      <c r="D45" s="198"/>
      <c r="E45" s="79">
        <v>8157794</v>
      </c>
      <c r="F45" s="68"/>
      <c r="G45" s="159">
        <v>530</v>
      </c>
      <c r="H45" s="159">
        <v>530</v>
      </c>
      <c r="I45" s="159">
        <v>530</v>
      </c>
      <c r="J45" s="70"/>
      <c r="K45" s="72"/>
      <c r="L45" s="159">
        <v>530</v>
      </c>
      <c r="M45" s="71"/>
      <c r="N45" s="95"/>
      <c r="O45" s="5"/>
      <c r="P45" s="96"/>
    </row>
    <row r="46" spans="1:20" s="145" customFormat="1">
      <c r="A46" s="139"/>
      <c r="B46" s="140"/>
      <c r="C46" s="140"/>
      <c r="D46" s="140"/>
      <c r="E46" s="141"/>
      <c r="F46" s="142"/>
      <c r="G46" s="143"/>
      <c r="H46" s="144"/>
      <c r="I46" s="144"/>
      <c r="J46" s="144"/>
      <c r="K46" s="143"/>
      <c r="L46" s="143"/>
      <c r="M46" s="71"/>
    </row>
    <row r="47" spans="1:20" s="138" customFormat="1">
      <c r="A47" s="146"/>
      <c r="B47" s="147"/>
      <c r="C47" s="147"/>
      <c r="D47" s="147"/>
      <c r="E47" s="118"/>
      <c r="F47" s="119"/>
      <c r="G47" s="120"/>
      <c r="H47" s="121"/>
      <c r="I47" s="121"/>
      <c r="J47" s="121"/>
      <c r="K47" s="120"/>
      <c r="L47" s="120"/>
      <c r="M47" s="148"/>
      <c r="N47" s="149"/>
      <c r="O47" s="149"/>
      <c r="P47" s="149"/>
      <c r="Q47" s="149"/>
      <c r="R47" s="149"/>
      <c r="S47" s="149"/>
      <c r="T47" s="149"/>
    </row>
    <row r="48" spans="1:20" s="6" customFormat="1">
      <c r="A48" s="116"/>
      <c r="B48" s="147"/>
      <c r="C48" s="147"/>
      <c r="D48" s="147"/>
      <c r="E48" s="118"/>
      <c r="F48" s="119"/>
      <c r="G48" s="120"/>
      <c r="H48" s="121"/>
      <c r="I48" s="121"/>
      <c r="J48" s="121"/>
      <c r="K48" s="120"/>
      <c r="L48" s="120"/>
      <c r="M48" s="8"/>
      <c r="N48" s="3"/>
      <c r="O48" s="3"/>
      <c r="P48" s="3"/>
      <c r="Q48" s="3"/>
      <c r="R48" s="3"/>
      <c r="S48" s="3"/>
      <c r="T48" s="3"/>
    </row>
  </sheetData>
  <mergeCells count="30">
    <mergeCell ref="A1:M1"/>
    <mergeCell ref="A2:B2"/>
    <mergeCell ref="A3:M3"/>
    <mergeCell ref="A8:M8"/>
    <mergeCell ref="A9:A11"/>
    <mergeCell ref="B9:B11"/>
    <mergeCell ref="E9:E11"/>
    <mergeCell ref="F9:H9"/>
    <mergeCell ref="F10:F11"/>
    <mergeCell ref="G10:H10"/>
    <mergeCell ref="L9:L11"/>
    <mergeCell ref="K9:K11"/>
    <mergeCell ref="A5:M5"/>
    <mergeCell ref="A7:M7"/>
    <mergeCell ref="D34:D39"/>
    <mergeCell ref="D41:D43"/>
    <mergeCell ref="D44:D45"/>
    <mergeCell ref="A4:M4"/>
    <mergeCell ref="C9:D9"/>
    <mergeCell ref="C10:C11"/>
    <mergeCell ref="D10:D11"/>
    <mergeCell ref="I9:I11"/>
    <mergeCell ref="J9:J11"/>
    <mergeCell ref="M9:M11"/>
    <mergeCell ref="D18:D20"/>
    <mergeCell ref="D21:D23"/>
    <mergeCell ref="D24:D26"/>
    <mergeCell ref="D27:D28"/>
    <mergeCell ref="D31:D33"/>
    <mergeCell ref="A6:M6"/>
  </mergeCells>
  <pageMargins left="0.5" right="0.5" top="0.5" bottom="0.5" header="0.118110236220472" footer="0.118110236220472"/>
  <pageSetup paperSize="9"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="70" zoomScaleNormal="70" workbookViewId="0">
      <pane xSplit="2" ySplit="11" topLeftCell="C57" activePane="bottomRight" state="frozen"/>
      <selection activeCell="A8" sqref="A8:M8"/>
      <selection pane="topRight" activeCell="A8" sqref="A8:M8"/>
      <selection pane="bottomLeft" activeCell="A8" sqref="A8:M8"/>
      <selection pane="bottomRight" activeCell="R59" sqref="R59"/>
    </sheetView>
  </sheetViews>
  <sheetFormatPr defaultColWidth="9.140625" defaultRowHeight="15.75"/>
  <cols>
    <col min="1" max="1" width="5.5703125" style="31" customWidth="1"/>
    <col min="2" max="2" width="37.7109375" style="56" customWidth="1"/>
    <col min="3" max="4" width="14.7109375" style="32" hidden="1" customWidth="1"/>
    <col min="5" max="5" width="13.5703125" style="32" hidden="1" customWidth="1"/>
    <col min="6" max="6" width="17.5703125" style="33" customWidth="1"/>
    <col min="7" max="7" width="11.5703125" style="34" customWidth="1"/>
    <col min="8" max="8" width="12.5703125" style="35" customWidth="1"/>
    <col min="9" max="10" width="11.7109375" style="35" customWidth="1"/>
    <col min="11" max="12" width="11.7109375" style="34" customWidth="1"/>
    <col min="13" max="13" width="12.7109375" style="32" customWidth="1"/>
    <col min="14" max="16384" width="9.140625" style="31"/>
  </cols>
  <sheetData>
    <row r="1" spans="1:13">
      <c r="A1" s="219" t="s">
        <v>93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3">
      <c r="A2" s="220" t="s">
        <v>32</v>
      </c>
      <c r="B2" s="220"/>
      <c r="C2" s="181"/>
      <c r="D2" s="181"/>
    </row>
    <row r="3" spans="1:13">
      <c r="A3" s="221" t="s">
        <v>21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</row>
    <row r="4" spans="1:13">
      <c r="A4" s="221" t="s">
        <v>30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13" hidden="1">
      <c r="A5" s="223" t="s">
        <v>345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13" hidden="1">
      <c r="A6" s="223" t="s">
        <v>349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</row>
    <row r="7" spans="1:13">
      <c r="A7" s="223" t="s">
        <v>350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</row>
    <row r="8" spans="1:13">
      <c r="A8" s="222" t="s">
        <v>14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3" ht="15.6" customHeight="1">
      <c r="A9" s="230" t="s">
        <v>0</v>
      </c>
      <c r="B9" s="230" t="s">
        <v>11</v>
      </c>
      <c r="C9" s="236" t="s">
        <v>39</v>
      </c>
      <c r="D9" s="237"/>
      <c r="E9" s="230" t="s">
        <v>15</v>
      </c>
      <c r="F9" s="231" t="s">
        <v>16</v>
      </c>
      <c r="G9" s="231"/>
      <c r="H9" s="231"/>
      <c r="I9" s="232" t="s">
        <v>22</v>
      </c>
      <c r="J9" s="232" t="s">
        <v>23</v>
      </c>
      <c r="K9" s="224" t="s">
        <v>10</v>
      </c>
      <c r="L9" s="224" t="s">
        <v>40</v>
      </c>
      <c r="M9" s="227" t="s">
        <v>18</v>
      </c>
    </row>
    <row r="10" spans="1:13">
      <c r="A10" s="230"/>
      <c r="B10" s="230"/>
      <c r="C10" s="202" t="s">
        <v>149</v>
      </c>
      <c r="D10" s="202" t="s">
        <v>150</v>
      </c>
      <c r="E10" s="230"/>
      <c r="F10" s="230" t="s">
        <v>17</v>
      </c>
      <c r="G10" s="235" t="s">
        <v>9</v>
      </c>
      <c r="H10" s="235"/>
      <c r="I10" s="233"/>
      <c r="J10" s="233"/>
      <c r="K10" s="225"/>
      <c r="L10" s="225"/>
      <c r="M10" s="228"/>
    </row>
    <row r="11" spans="1:13" ht="47.25">
      <c r="A11" s="230"/>
      <c r="B11" s="230"/>
      <c r="C11" s="203"/>
      <c r="D11" s="203"/>
      <c r="E11" s="230"/>
      <c r="F11" s="230"/>
      <c r="G11" s="36" t="s">
        <v>12</v>
      </c>
      <c r="H11" s="1" t="s">
        <v>31</v>
      </c>
      <c r="I11" s="234"/>
      <c r="J11" s="234"/>
      <c r="K11" s="226"/>
      <c r="L11" s="226"/>
      <c r="M11" s="229"/>
    </row>
    <row r="12" spans="1:13" s="39" customFormat="1">
      <c r="A12" s="37"/>
      <c r="B12" s="27" t="s">
        <v>13</v>
      </c>
      <c r="C12" s="179"/>
      <c r="D12" s="179"/>
      <c r="E12" s="27"/>
      <c r="F12" s="27"/>
      <c r="G12" s="16">
        <f t="shared" ref="G12:L12" si="0">G13+G37+G51</f>
        <v>51432.78</v>
      </c>
      <c r="H12" s="16">
        <f t="shared" si="0"/>
        <v>19298.78</v>
      </c>
      <c r="I12" s="16">
        <f t="shared" si="0"/>
        <v>17748.78</v>
      </c>
      <c r="J12" s="16">
        <f t="shared" si="0"/>
        <v>6622</v>
      </c>
      <c r="K12" s="16">
        <f t="shared" si="0"/>
        <v>7490</v>
      </c>
      <c r="L12" s="185">
        <f t="shared" si="0"/>
        <v>5748.78</v>
      </c>
      <c r="M12" s="9"/>
    </row>
    <row r="13" spans="1:13" s="38" customFormat="1" ht="63">
      <c r="A13" s="180">
        <v>1</v>
      </c>
      <c r="B13" s="67" t="s">
        <v>27</v>
      </c>
      <c r="C13" s="182"/>
      <c r="D13" s="182"/>
      <c r="E13" s="179"/>
      <c r="F13" s="68"/>
      <c r="G13" s="93">
        <f>SUM(G14:G36)</f>
        <v>33684</v>
      </c>
      <c r="H13" s="93">
        <f>SUM(H14:H36)</f>
        <v>1550</v>
      </c>
      <c r="I13" s="93">
        <f>SUM(I14:I36)</f>
        <v>0</v>
      </c>
      <c r="J13" s="93">
        <f>SUM(J14:J36)</f>
        <v>622</v>
      </c>
      <c r="K13" s="93">
        <f>SUM(K14:K36)</f>
        <v>1490</v>
      </c>
      <c r="L13" s="93">
        <f>SUM(L17:L35)</f>
        <v>0</v>
      </c>
      <c r="M13" s="71"/>
    </row>
    <row r="14" spans="1:13" s="43" customFormat="1" ht="34.5" customHeight="1">
      <c r="A14" s="40" t="s">
        <v>20</v>
      </c>
      <c r="B14" s="44" t="s">
        <v>258</v>
      </c>
      <c r="C14" s="173" t="s">
        <v>259</v>
      </c>
      <c r="D14" s="173" t="s">
        <v>343</v>
      </c>
      <c r="E14" s="174">
        <v>8047673</v>
      </c>
      <c r="F14" s="85" t="s">
        <v>300</v>
      </c>
      <c r="G14" s="42">
        <v>88</v>
      </c>
      <c r="H14" s="17">
        <v>4</v>
      </c>
      <c r="I14" s="17"/>
      <c r="J14" s="17">
        <v>4</v>
      </c>
      <c r="K14" s="17"/>
      <c r="L14" s="87"/>
      <c r="M14" s="178"/>
    </row>
    <row r="15" spans="1:13" s="43" customFormat="1" ht="31.5">
      <c r="A15" s="40" t="s">
        <v>20</v>
      </c>
      <c r="B15" s="44" t="s">
        <v>262</v>
      </c>
      <c r="C15" s="173" t="s">
        <v>263</v>
      </c>
      <c r="D15" s="173" t="s">
        <v>263</v>
      </c>
      <c r="E15" s="174">
        <v>8046257</v>
      </c>
      <c r="F15" s="85" t="s">
        <v>300</v>
      </c>
      <c r="G15" s="42">
        <v>88</v>
      </c>
      <c r="H15" s="17">
        <v>4</v>
      </c>
      <c r="I15" s="17"/>
      <c r="J15" s="17">
        <v>2</v>
      </c>
      <c r="K15" s="17"/>
      <c r="L15" s="87"/>
      <c r="M15" s="178"/>
    </row>
    <row r="16" spans="1:13" s="43" customFormat="1" ht="31.5">
      <c r="A16" s="40" t="s">
        <v>20</v>
      </c>
      <c r="B16" s="44" t="s">
        <v>260</v>
      </c>
      <c r="C16" s="173" t="s">
        <v>261</v>
      </c>
      <c r="D16" s="186" t="s">
        <v>261</v>
      </c>
      <c r="E16" s="174">
        <v>8048582</v>
      </c>
      <c r="F16" s="85" t="s">
        <v>300</v>
      </c>
      <c r="G16" s="42">
        <v>4160</v>
      </c>
      <c r="H16" s="17">
        <v>208</v>
      </c>
      <c r="I16" s="17"/>
      <c r="J16" s="17">
        <v>72</v>
      </c>
      <c r="K16" s="17"/>
      <c r="L16" s="87"/>
      <c r="M16" s="178"/>
    </row>
    <row r="17" spans="1:13" s="43" customFormat="1" ht="31.5">
      <c r="A17" s="40" t="s">
        <v>20</v>
      </c>
      <c r="B17" s="44" t="s">
        <v>267</v>
      </c>
      <c r="C17" s="173" t="s">
        <v>268</v>
      </c>
      <c r="D17" s="238" t="s">
        <v>343</v>
      </c>
      <c r="E17" s="174">
        <f>VLOOKUP(B17,'[1]DTTS (2)'!$B$251:$D$273,3,0)</f>
        <v>8046229</v>
      </c>
      <c r="F17" s="85" t="s">
        <v>300</v>
      </c>
      <c r="G17" s="42">
        <v>220</v>
      </c>
      <c r="H17" s="17">
        <v>10</v>
      </c>
      <c r="I17" s="17"/>
      <c r="J17" s="17">
        <v>4</v>
      </c>
      <c r="K17" s="17">
        <v>6</v>
      </c>
      <c r="L17" s="87"/>
      <c r="M17" s="178"/>
    </row>
    <row r="18" spans="1:13" s="43" customFormat="1" ht="31.5">
      <c r="A18" s="40" t="s">
        <v>20</v>
      </c>
      <c r="B18" s="44" t="s">
        <v>269</v>
      </c>
      <c r="C18" s="173" t="s">
        <v>270</v>
      </c>
      <c r="D18" s="239"/>
      <c r="E18" s="174">
        <f>VLOOKUP(B18,'[1]DTTS (2)'!$B$251:$D$273,3,0)</f>
        <v>8045213</v>
      </c>
      <c r="F18" s="85" t="s">
        <v>300</v>
      </c>
      <c r="G18" s="42">
        <v>440</v>
      </c>
      <c r="H18" s="17">
        <v>20</v>
      </c>
      <c r="I18" s="17"/>
      <c r="J18" s="17">
        <v>10</v>
      </c>
      <c r="K18" s="17">
        <v>10</v>
      </c>
      <c r="L18" s="87"/>
      <c r="M18" s="178"/>
    </row>
    <row r="19" spans="1:13" s="43" customFormat="1" ht="31.5">
      <c r="A19" s="40" t="s">
        <v>20</v>
      </c>
      <c r="B19" s="44" t="s">
        <v>266</v>
      </c>
      <c r="C19" s="173" t="s">
        <v>259</v>
      </c>
      <c r="D19" s="240"/>
      <c r="E19" s="174">
        <f>VLOOKUP(B19,'[1]DTTS (2)'!$B$251:$D$273,3,0)</f>
        <v>8047676</v>
      </c>
      <c r="F19" s="85" t="s">
        <v>300</v>
      </c>
      <c r="G19" s="42">
        <v>836</v>
      </c>
      <c r="H19" s="17">
        <v>38</v>
      </c>
      <c r="I19" s="17"/>
      <c r="J19" s="17">
        <v>20</v>
      </c>
      <c r="K19" s="17">
        <v>16</v>
      </c>
      <c r="L19" s="87"/>
      <c r="M19" s="178"/>
    </row>
    <row r="20" spans="1:13" s="43" customFormat="1" ht="31.5">
      <c r="A20" s="40" t="s">
        <v>20</v>
      </c>
      <c r="B20" s="44" t="s">
        <v>280</v>
      </c>
      <c r="C20" s="173" t="s">
        <v>281</v>
      </c>
      <c r="D20" s="241" t="s">
        <v>261</v>
      </c>
      <c r="E20" s="174">
        <v>8046227</v>
      </c>
      <c r="F20" s="85" t="s">
        <v>300</v>
      </c>
      <c r="G20" s="42">
        <v>2948</v>
      </c>
      <c r="H20" s="17">
        <v>134</v>
      </c>
      <c r="I20" s="17"/>
      <c r="J20" s="17">
        <v>56</v>
      </c>
      <c r="K20" s="17">
        <v>78</v>
      </c>
      <c r="L20" s="87"/>
      <c r="M20" s="178"/>
    </row>
    <row r="21" spans="1:13" s="43" customFormat="1" ht="31.5">
      <c r="A21" s="40" t="s">
        <v>20</v>
      </c>
      <c r="B21" s="44" t="s">
        <v>282</v>
      </c>
      <c r="C21" s="173" t="s">
        <v>283</v>
      </c>
      <c r="D21" s="241"/>
      <c r="E21" s="174">
        <f>VLOOKUP(B21,'[1]DTTS (2)'!$B$251:$D$273,3,0)</f>
        <v>8046251</v>
      </c>
      <c r="F21" s="85" t="s">
        <v>300</v>
      </c>
      <c r="G21" s="42">
        <v>792</v>
      </c>
      <c r="H21" s="17">
        <v>36</v>
      </c>
      <c r="I21" s="17"/>
      <c r="J21" s="17">
        <v>14</v>
      </c>
      <c r="K21" s="17">
        <v>22</v>
      </c>
      <c r="L21" s="87"/>
      <c r="M21" s="178"/>
    </row>
    <row r="22" spans="1:13" s="43" customFormat="1" ht="31.5">
      <c r="A22" s="40" t="s">
        <v>20</v>
      </c>
      <c r="B22" s="44" t="s">
        <v>279</v>
      </c>
      <c r="C22" s="173" t="s">
        <v>261</v>
      </c>
      <c r="D22" s="241"/>
      <c r="E22" s="174">
        <v>8048583</v>
      </c>
      <c r="F22" s="85" t="s">
        <v>300</v>
      </c>
      <c r="G22" s="42">
        <v>4708</v>
      </c>
      <c r="H22" s="17">
        <v>214</v>
      </c>
      <c r="I22" s="17"/>
      <c r="J22" s="17">
        <v>62</v>
      </c>
      <c r="K22" s="17">
        <v>152</v>
      </c>
      <c r="L22" s="87"/>
      <c r="M22" s="178"/>
    </row>
    <row r="23" spans="1:13" s="43" customFormat="1" ht="31.5">
      <c r="A23" s="40" t="s">
        <v>20</v>
      </c>
      <c r="B23" s="44" t="s">
        <v>264</v>
      </c>
      <c r="C23" s="173" t="s">
        <v>265</v>
      </c>
      <c r="D23" s="238" t="s">
        <v>344</v>
      </c>
      <c r="E23" s="174">
        <f>VLOOKUP(B23,'[1]DTTS (2)'!$B$251:$D$273,3,0)</f>
        <v>8045222</v>
      </c>
      <c r="F23" s="85" t="s">
        <v>300</v>
      </c>
      <c r="G23" s="42">
        <v>836</v>
      </c>
      <c r="H23" s="17">
        <v>38</v>
      </c>
      <c r="I23" s="17"/>
      <c r="J23" s="17">
        <v>18</v>
      </c>
      <c r="K23" s="17">
        <f>2+18</f>
        <v>20</v>
      </c>
      <c r="L23" s="87"/>
      <c r="M23" s="178"/>
    </row>
    <row r="24" spans="1:13" s="43" customFormat="1" ht="31.5">
      <c r="A24" s="40" t="s">
        <v>20</v>
      </c>
      <c r="B24" s="44" t="s">
        <v>286</v>
      </c>
      <c r="C24" s="173" t="s">
        <v>287</v>
      </c>
      <c r="D24" s="239"/>
      <c r="E24" s="174">
        <v>8051097</v>
      </c>
      <c r="F24" s="85" t="s">
        <v>300</v>
      </c>
      <c r="G24" s="42">
        <v>1100</v>
      </c>
      <c r="H24" s="17">
        <v>50</v>
      </c>
      <c r="I24" s="17"/>
      <c r="J24" s="17">
        <v>6</v>
      </c>
      <c r="K24" s="17">
        <f>2+42</f>
        <v>44</v>
      </c>
      <c r="L24" s="87"/>
      <c r="M24" s="178"/>
    </row>
    <row r="25" spans="1:13" s="43" customFormat="1" ht="31.5">
      <c r="A25" s="40" t="s">
        <v>20</v>
      </c>
      <c r="B25" s="44" t="s">
        <v>297</v>
      </c>
      <c r="C25" s="173" t="s">
        <v>298</v>
      </c>
      <c r="D25" s="240"/>
      <c r="E25" s="174">
        <f>VLOOKUP(B25,'[1]DTTS (2)'!$B$251:$D$273,3,0)</f>
        <v>8044940</v>
      </c>
      <c r="F25" s="85" t="s">
        <v>300</v>
      </c>
      <c r="G25" s="42">
        <v>2200</v>
      </c>
      <c r="H25" s="17">
        <v>100</v>
      </c>
      <c r="I25" s="17"/>
      <c r="J25" s="17">
        <v>46</v>
      </c>
      <c r="K25" s="17">
        <v>54</v>
      </c>
      <c r="L25" s="87"/>
      <c r="M25" s="178"/>
    </row>
    <row r="26" spans="1:13" s="43" customFormat="1" ht="31.5">
      <c r="A26" s="40" t="s">
        <v>20</v>
      </c>
      <c r="B26" s="44" t="s">
        <v>273</v>
      </c>
      <c r="C26" s="173" t="s">
        <v>274</v>
      </c>
      <c r="D26" s="238" t="s">
        <v>276</v>
      </c>
      <c r="E26" s="174">
        <v>8045223</v>
      </c>
      <c r="F26" s="85" t="s">
        <v>300</v>
      </c>
      <c r="G26" s="42">
        <v>1892</v>
      </c>
      <c r="H26" s="17">
        <v>86</v>
      </c>
      <c r="I26" s="17"/>
      <c r="J26" s="17">
        <v>38</v>
      </c>
      <c r="K26" s="17">
        <v>48</v>
      </c>
      <c r="L26" s="87"/>
      <c r="M26" s="178"/>
    </row>
    <row r="27" spans="1:13" s="43" customFormat="1" ht="31.5">
      <c r="A27" s="40" t="s">
        <v>20</v>
      </c>
      <c r="B27" s="44" t="s">
        <v>275</v>
      </c>
      <c r="C27" s="173" t="s">
        <v>276</v>
      </c>
      <c r="D27" s="239"/>
      <c r="E27" s="174">
        <f>VLOOKUP(B27,'[1]DTTS (2)'!$B$251:$D$273,3,0)</f>
        <v>8045859</v>
      </c>
      <c r="F27" s="85" t="s">
        <v>300</v>
      </c>
      <c r="G27" s="42">
        <v>2772</v>
      </c>
      <c r="H27" s="17">
        <v>126</v>
      </c>
      <c r="I27" s="17"/>
      <c r="J27" s="17">
        <v>62</v>
      </c>
      <c r="K27" s="17">
        <v>64</v>
      </c>
      <c r="L27" s="87"/>
      <c r="M27" s="178"/>
    </row>
    <row r="28" spans="1:13" s="43" customFormat="1" ht="31.5">
      <c r="A28" s="40" t="s">
        <v>20</v>
      </c>
      <c r="B28" s="44" t="s">
        <v>277</v>
      </c>
      <c r="C28" s="173" t="s">
        <v>278</v>
      </c>
      <c r="D28" s="240"/>
      <c r="E28" s="174">
        <f>VLOOKUP(B28,'[1]DTTS (2)'!$B$251:$D$273,3,0)</f>
        <v>8045976</v>
      </c>
      <c r="F28" s="85" t="s">
        <v>300</v>
      </c>
      <c r="G28" s="42">
        <f>23*44</f>
        <v>1012</v>
      </c>
      <c r="H28" s="17">
        <v>46</v>
      </c>
      <c r="I28" s="17"/>
      <c r="J28" s="17">
        <v>22</v>
      </c>
      <c r="K28" s="17">
        <v>24</v>
      </c>
      <c r="L28" s="87"/>
      <c r="M28" s="178"/>
    </row>
    <row r="29" spans="1:13" s="43" customFormat="1" ht="31.5">
      <c r="A29" s="40" t="s">
        <v>20</v>
      </c>
      <c r="B29" s="44" t="s">
        <v>271</v>
      </c>
      <c r="C29" s="173" t="s">
        <v>272</v>
      </c>
      <c r="D29" s="238" t="s">
        <v>272</v>
      </c>
      <c r="E29" s="174">
        <f>VLOOKUP(B29,'[1]DTTS (2)'!$B$251:$D$273,3,0)</f>
        <v>8044366</v>
      </c>
      <c r="F29" s="85" t="s">
        <v>300</v>
      </c>
      <c r="G29" s="42">
        <v>528</v>
      </c>
      <c r="H29" s="17">
        <v>24</v>
      </c>
      <c r="I29" s="17"/>
      <c r="J29" s="17">
        <v>10</v>
      </c>
      <c r="K29" s="17">
        <v>14</v>
      </c>
      <c r="L29" s="87"/>
      <c r="M29" s="178"/>
    </row>
    <row r="30" spans="1:13" s="43" customFormat="1" ht="31.5">
      <c r="A30" s="40" t="s">
        <v>20</v>
      </c>
      <c r="B30" s="44" t="s">
        <v>284</v>
      </c>
      <c r="C30" s="173" t="s">
        <v>285</v>
      </c>
      <c r="D30" s="240"/>
      <c r="E30" s="174">
        <v>8044241</v>
      </c>
      <c r="F30" s="85" t="s">
        <v>300</v>
      </c>
      <c r="G30" s="42">
        <v>2024</v>
      </c>
      <c r="H30" s="17">
        <v>92</v>
      </c>
      <c r="I30" s="17"/>
      <c r="J30" s="17">
        <v>46</v>
      </c>
      <c r="K30" s="17">
        <f>2+44</f>
        <v>46</v>
      </c>
      <c r="L30" s="87"/>
      <c r="M30" s="178"/>
    </row>
    <row r="31" spans="1:13" s="43" customFormat="1" ht="31.5">
      <c r="A31" s="40" t="s">
        <v>20</v>
      </c>
      <c r="B31" s="44" t="s">
        <v>288</v>
      </c>
      <c r="C31" s="173" t="s">
        <v>289</v>
      </c>
      <c r="D31" s="238" t="s">
        <v>263</v>
      </c>
      <c r="E31" s="174">
        <f>VLOOKUP(B31,'[1]DTTS (2)'!$B$251:$D$273,3,0)</f>
        <v>8046101</v>
      </c>
      <c r="F31" s="85" t="s">
        <v>300</v>
      </c>
      <c r="G31" s="42">
        <v>572</v>
      </c>
      <c r="H31" s="17">
        <v>26</v>
      </c>
      <c r="I31" s="17"/>
      <c r="J31" s="17">
        <v>10</v>
      </c>
      <c r="K31" s="17">
        <v>16</v>
      </c>
      <c r="L31" s="87"/>
      <c r="M31" s="178"/>
    </row>
    <row r="32" spans="1:13" s="43" customFormat="1" ht="31.5">
      <c r="A32" s="40" t="s">
        <v>20</v>
      </c>
      <c r="B32" s="44" t="s">
        <v>290</v>
      </c>
      <c r="C32" s="173" t="s">
        <v>263</v>
      </c>
      <c r="D32" s="239"/>
      <c r="E32" s="174">
        <f>VLOOKUP(B32,'[1]DTTS (2)'!$B$251:$D$273,3,0)</f>
        <v>8046259</v>
      </c>
      <c r="F32" s="85" t="s">
        <v>300</v>
      </c>
      <c r="G32" s="42">
        <v>1584</v>
      </c>
      <c r="H32" s="17">
        <v>72</v>
      </c>
      <c r="I32" s="17"/>
      <c r="J32" s="17">
        <v>28</v>
      </c>
      <c r="K32" s="17">
        <f>2+42</f>
        <v>44</v>
      </c>
      <c r="L32" s="87"/>
      <c r="M32" s="178"/>
    </row>
    <row r="33" spans="1:15" s="43" customFormat="1" ht="31.5">
      <c r="A33" s="40" t="s">
        <v>20</v>
      </c>
      <c r="B33" s="44" t="s">
        <v>291</v>
      </c>
      <c r="C33" s="173" t="s">
        <v>292</v>
      </c>
      <c r="D33" s="240"/>
      <c r="E33" s="174">
        <v>8045214</v>
      </c>
      <c r="F33" s="85" t="s">
        <v>300</v>
      </c>
      <c r="G33" s="42">
        <v>3036</v>
      </c>
      <c r="H33" s="17">
        <v>138</v>
      </c>
      <c r="I33" s="17"/>
      <c r="J33" s="17">
        <v>56</v>
      </c>
      <c r="K33" s="17">
        <v>82</v>
      </c>
      <c r="L33" s="87"/>
      <c r="M33" s="178"/>
    </row>
    <row r="34" spans="1:15" s="43" customFormat="1" ht="31.5">
      <c r="A34" s="40" t="s">
        <v>20</v>
      </c>
      <c r="B34" s="44" t="s">
        <v>293</v>
      </c>
      <c r="C34" s="173" t="s">
        <v>294</v>
      </c>
      <c r="D34" s="238" t="s">
        <v>296</v>
      </c>
      <c r="E34" s="174">
        <v>8061139</v>
      </c>
      <c r="F34" s="85" t="s">
        <v>300</v>
      </c>
      <c r="G34" s="42">
        <v>1232</v>
      </c>
      <c r="H34" s="17">
        <v>56</v>
      </c>
      <c r="I34" s="17"/>
      <c r="J34" s="17">
        <v>22</v>
      </c>
      <c r="K34" s="17">
        <v>34</v>
      </c>
      <c r="L34" s="87"/>
      <c r="M34" s="178"/>
    </row>
    <row r="35" spans="1:15" s="43" customFormat="1" ht="31.5">
      <c r="A35" s="40" t="s">
        <v>20</v>
      </c>
      <c r="B35" s="44" t="s">
        <v>295</v>
      </c>
      <c r="C35" s="173" t="s">
        <v>296</v>
      </c>
      <c r="D35" s="240"/>
      <c r="E35" s="174">
        <v>8047695</v>
      </c>
      <c r="F35" s="85" t="s">
        <v>300</v>
      </c>
      <c r="G35" s="42">
        <v>616</v>
      </c>
      <c r="H35" s="17">
        <v>28</v>
      </c>
      <c r="I35" s="17"/>
      <c r="J35" s="17">
        <v>14</v>
      </c>
      <c r="K35" s="17">
        <f>2+12</f>
        <v>14</v>
      </c>
      <c r="L35" s="87"/>
      <c r="M35" s="178"/>
    </row>
    <row r="36" spans="1:15" s="43" customFormat="1">
      <c r="A36" s="40" t="s">
        <v>20</v>
      </c>
      <c r="B36" s="44" t="s">
        <v>299</v>
      </c>
      <c r="C36" s="173"/>
      <c r="D36" s="173"/>
      <c r="E36" s="174"/>
      <c r="F36" s="85"/>
      <c r="G36" s="42"/>
      <c r="H36" s="17"/>
      <c r="I36" s="17"/>
      <c r="J36" s="17">
        <v>0</v>
      </c>
      <c r="K36" s="17">
        <f>1490-788</f>
        <v>702</v>
      </c>
      <c r="L36" s="87"/>
      <c r="M36" s="178"/>
    </row>
    <row r="37" spans="1:15" s="38" customFormat="1" ht="47.25">
      <c r="A37" s="180">
        <v>2</v>
      </c>
      <c r="B37" s="67" t="s">
        <v>28</v>
      </c>
      <c r="C37" s="182"/>
      <c r="D37" s="182"/>
      <c r="E37" s="179"/>
      <c r="F37" s="68"/>
      <c r="G37" s="93">
        <f t="shared" ref="G37:L37" si="1">SUM(G38:G50)</f>
        <v>12000</v>
      </c>
      <c r="H37" s="93">
        <f t="shared" si="1"/>
        <v>12000</v>
      </c>
      <c r="I37" s="93">
        <f t="shared" si="1"/>
        <v>12000</v>
      </c>
      <c r="J37" s="93">
        <f t="shared" si="1"/>
        <v>6000</v>
      </c>
      <c r="K37" s="93">
        <f t="shared" si="1"/>
        <v>6000</v>
      </c>
      <c r="L37" s="93">
        <f t="shared" si="1"/>
        <v>0</v>
      </c>
      <c r="M37" s="71"/>
    </row>
    <row r="38" spans="1:15" s="43" customFormat="1" ht="47.25">
      <c r="A38" s="40" t="s">
        <v>20</v>
      </c>
      <c r="B38" s="44" t="s">
        <v>301</v>
      </c>
      <c r="C38" s="173" t="s">
        <v>283</v>
      </c>
      <c r="D38" s="238" t="s">
        <v>261</v>
      </c>
      <c r="E38" s="174">
        <v>8092804</v>
      </c>
      <c r="F38" s="85" t="s">
        <v>320</v>
      </c>
      <c r="G38" s="42">
        <v>1000</v>
      </c>
      <c r="H38" s="18">
        <v>1000</v>
      </c>
      <c r="I38" s="18">
        <v>1000</v>
      </c>
      <c r="J38" s="17">
        <v>500</v>
      </c>
      <c r="K38" s="13">
        <v>500</v>
      </c>
      <c r="L38" s="87"/>
      <c r="M38" s="178"/>
      <c r="N38" s="47"/>
      <c r="O38" s="47"/>
    </row>
    <row r="39" spans="1:15" s="43" customFormat="1" ht="31.5">
      <c r="A39" s="40" t="s">
        <v>20</v>
      </c>
      <c r="B39" s="44" t="s">
        <v>302</v>
      </c>
      <c r="C39" s="173" t="s">
        <v>283</v>
      </c>
      <c r="D39" s="239"/>
      <c r="E39" s="174">
        <v>8108715</v>
      </c>
      <c r="F39" s="85" t="s">
        <v>322</v>
      </c>
      <c r="G39" s="42">
        <v>1000</v>
      </c>
      <c r="H39" s="18">
        <v>1000</v>
      </c>
      <c r="I39" s="18">
        <v>1000</v>
      </c>
      <c r="J39" s="17">
        <v>500</v>
      </c>
      <c r="K39" s="13">
        <v>500</v>
      </c>
      <c r="L39" s="87"/>
      <c r="M39" s="178"/>
      <c r="N39" s="47"/>
      <c r="O39" s="47"/>
    </row>
    <row r="40" spans="1:15" s="43" customFormat="1" ht="31.5">
      <c r="A40" s="40" t="s">
        <v>20</v>
      </c>
      <c r="B40" s="44" t="s">
        <v>303</v>
      </c>
      <c r="C40" s="173" t="s">
        <v>283</v>
      </c>
      <c r="D40" s="239"/>
      <c r="E40" s="174" t="s">
        <v>304</v>
      </c>
      <c r="F40" s="85" t="s">
        <v>323</v>
      </c>
      <c r="G40" s="42">
        <v>1000</v>
      </c>
      <c r="H40" s="18">
        <v>1000</v>
      </c>
      <c r="I40" s="18">
        <v>1000</v>
      </c>
      <c r="J40" s="17">
        <v>500</v>
      </c>
      <c r="K40" s="13">
        <v>500</v>
      </c>
      <c r="L40" s="87"/>
      <c r="M40" s="178"/>
      <c r="N40" s="47"/>
      <c r="O40" s="47"/>
    </row>
    <row r="41" spans="1:15" s="43" customFormat="1" ht="31.5">
      <c r="A41" s="40" t="s">
        <v>20</v>
      </c>
      <c r="B41" s="44" t="s">
        <v>305</v>
      </c>
      <c r="C41" s="173" t="s">
        <v>283</v>
      </c>
      <c r="D41" s="240"/>
      <c r="E41" s="174" t="s">
        <v>306</v>
      </c>
      <c r="F41" s="85" t="s">
        <v>321</v>
      </c>
      <c r="G41" s="42">
        <v>1000</v>
      </c>
      <c r="H41" s="18">
        <v>1000</v>
      </c>
      <c r="I41" s="18">
        <v>1000</v>
      </c>
      <c r="J41" s="17">
        <v>500</v>
      </c>
      <c r="K41" s="13">
        <v>500</v>
      </c>
      <c r="L41" s="87"/>
      <c r="M41" s="178"/>
      <c r="N41" s="47"/>
      <c r="O41" s="47"/>
    </row>
    <row r="42" spans="1:15" s="43" customFormat="1" ht="47.25">
      <c r="A42" s="40" t="s">
        <v>20</v>
      </c>
      <c r="B42" s="44" t="s">
        <v>307</v>
      </c>
      <c r="C42" s="173" t="s">
        <v>263</v>
      </c>
      <c r="D42" s="238" t="s">
        <v>263</v>
      </c>
      <c r="E42" s="174">
        <v>8105911</v>
      </c>
      <c r="F42" s="85" t="s">
        <v>324</v>
      </c>
      <c r="G42" s="42">
        <v>1280</v>
      </c>
      <c r="H42" s="18">
        <v>1280</v>
      </c>
      <c r="I42" s="18">
        <v>1280</v>
      </c>
      <c r="J42" s="17">
        <v>1280</v>
      </c>
      <c r="K42" s="13"/>
      <c r="L42" s="87"/>
      <c r="M42" s="178"/>
      <c r="N42" s="47"/>
      <c r="O42" s="47"/>
    </row>
    <row r="43" spans="1:15" s="43" customFormat="1" ht="47.25">
      <c r="A43" s="40" t="s">
        <v>20</v>
      </c>
      <c r="B43" s="44" t="s">
        <v>308</v>
      </c>
      <c r="C43" s="173" t="s">
        <v>263</v>
      </c>
      <c r="D43" s="239"/>
      <c r="E43" s="174">
        <v>8119294</v>
      </c>
      <c r="F43" s="85" t="s">
        <v>325</v>
      </c>
      <c r="G43" s="42">
        <v>240</v>
      </c>
      <c r="H43" s="18">
        <v>240</v>
      </c>
      <c r="I43" s="18">
        <v>240</v>
      </c>
      <c r="J43" s="17">
        <v>240</v>
      </c>
      <c r="K43" s="13"/>
      <c r="L43" s="87"/>
      <c r="M43" s="178"/>
      <c r="N43" s="47"/>
      <c r="O43" s="47"/>
    </row>
    <row r="44" spans="1:15" s="43" customFormat="1" ht="47.25">
      <c r="A44" s="40" t="s">
        <v>20</v>
      </c>
      <c r="B44" s="44" t="s">
        <v>309</v>
      </c>
      <c r="C44" s="173" t="s">
        <v>263</v>
      </c>
      <c r="D44" s="239"/>
      <c r="E44" s="174">
        <v>8106469</v>
      </c>
      <c r="F44" s="85" t="s">
        <v>326</v>
      </c>
      <c r="G44" s="42">
        <v>1024</v>
      </c>
      <c r="H44" s="18">
        <v>1024</v>
      </c>
      <c r="I44" s="18">
        <v>1024</v>
      </c>
      <c r="J44" s="17">
        <v>480</v>
      </c>
      <c r="K44" s="13">
        <v>544</v>
      </c>
      <c r="L44" s="87"/>
      <c r="M44" s="178"/>
      <c r="N44" s="47"/>
      <c r="O44" s="47"/>
    </row>
    <row r="45" spans="1:15" s="43" customFormat="1" ht="47.25">
      <c r="A45" s="40" t="s">
        <v>20</v>
      </c>
      <c r="B45" s="44" t="s">
        <v>310</v>
      </c>
      <c r="C45" s="173" t="s">
        <v>263</v>
      </c>
      <c r="D45" s="239"/>
      <c r="E45" s="174" t="s">
        <v>311</v>
      </c>
      <c r="F45" s="85" t="s">
        <v>327</v>
      </c>
      <c r="G45" s="42">
        <v>800</v>
      </c>
      <c r="H45" s="18">
        <v>800</v>
      </c>
      <c r="I45" s="18">
        <v>800</v>
      </c>
      <c r="J45" s="17">
        <v>0</v>
      </c>
      <c r="K45" s="13">
        <v>800</v>
      </c>
      <c r="L45" s="87"/>
      <c r="M45" s="178"/>
      <c r="N45" s="47"/>
      <c r="O45" s="47"/>
    </row>
    <row r="46" spans="1:15" s="43" customFormat="1" ht="47.25">
      <c r="A46" s="40" t="s">
        <v>20</v>
      </c>
      <c r="B46" s="44" t="s">
        <v>312</v>
      </c>
      <c r="C46" s="173" t="s">
        <v>263</v>
      </c>
      <c r="D46" s="240"/>
      <c r="E46" s="174" t="s">
        <v>313</v>
      </c>
      <c r="F46" s="85" t="s">
        <v>328</v>
      </c>
      <c r="G46" s="42">
        <v>656</v>
      </c>
      <c r="H46" s="18">
        <v>656</v>
      </c>
      <c r="I46" s="18">
        <v>656</v>
      </c>
      <c r="J46" s="17">
        <v>0</v>
      </c>
      <c r="K46" s="13">
        <v>656</v>
      </c>
      <c r="L46" s="87"/>
      <c r="M46" s="178"/>
      <c r="N46" s="47"/>
      <c r="O46" s="47"/>
    </row>
    <row r="47" spans="1:15" s="43" customFormat="1" ht="31.5">
      <c r="A47" s="40" t="s">
        <v>20</v>
      </c>
      <c r="B47" s="44" t="s">
        <v>314</v>
      </c>
      <c r="C47" s="173" t="s">
        <v>287</v>
      </c>
      <c r="D47" s="238" t="s">
        <v>344</v>
      </c>
      <c r="E47" s="174">
        <v>8108716</v>
      </c>
      <c r="F47" s="85" t="s">
        <v>329</v>
      </c>
      <c r="G47" s="42">
        <v>1080</v>
      </c>
      <c r="H47" s="18">
        <v>1080</v>
      </c>
      <c r="I47" s="18">
        <v>1080</v>
      </c>
      <c r="J47" s="17">
        <v>1080</v>
      </c>
      <c r="K47" s="13"/>
      <c r="L47" s="87"/>
      <c r="M47" s="178"/>
      <c r="N47" s="47"/>
      <c r="O47" s="47"/>
    </row>
    <row r="48" spans="1:15" s="43" customFormat="1" ht="47.25">
      <c r="A48" s="40" t="s">
        <v>20</v>
      </c>
      <c r="B48" s="44" t="s">
        <v>315</v>
      </c>
      <c r="C48" s="173" t="s">
        <v>287</v>
      </c>
      <c r="D48" s="239"/>
      <c r="E48" s="174">
        <v>8095079</v>
      </c>
      <c r="F48" s="85" t="s">
        <v>330</v>
      </c>
      <c r="G48" s="42">
        <v>970</v>
      </c>
      <c r="H48" s="18">
        <v>970</v>
      </c>
      <c r="I48" s="18">
        <v>970</v>
      </c>
      <c r="J48" s="17">
        <v>920</v>
      </c>
      <c r="K48" s="13">
        <v>50</v>
      </c>
      <c r="L48" s="87"/>
      <c r="M48" s="178"/>
      <c r="N48" s="47"/>
      <c r="O48" s="47"/>
    </row>
    <row r="49" spans="1:15" s="43" customFormat="1" ht="47.25">
      <c r="A49" s="40" t="s">
        <v>20</v>
      </c>
      <c r="B49" s="44" t="s">
        <v>316</v>
      </c>
      <c r="C49" s="173" t="s">
        <v>287</v>
      </c>
      <c r="D49" s="239"/>
      <c r="E49" s="174" t="s">
        <v>317</v>
      </c>
      <c r="F49" s="85" t="s">
        <v>331</v>
      </c>
      <c r="G49" s="42">
        <v>970</v>
      </c>
      <c r="H49" s="18">
        <v>970</v>
      </c>
      <c r="I49" s="18">
        <v>970</v>
      </c>
      <c r="J49" s="17">
        <v>0</v>
      </c>
      <c r="K49" s="13">
        <v>970</v>
      </c>
      <c r="L49" s="87"/>
      <c r="M49" s="178"/>
      <c r="N49" s="47"/>
      <c r="O49" s="47"/>
    </row>
    <row r="50" spans="1:15" s="43" customFormat="1" ht="47.25">
      <c r="A50" s="40" t="s">
        <v>20</v>
      </c>
      <c r="B50" s="44" t="s">
        <v>318</v>
      </c>
      <c r="C50" s="173" t="s">
        <v>287</v>
      </c>
      <c r="D50" s="240"/>
      <c r="E50" s="174" t="s">
        <v>319</v>
      </c>
      <c r="F50" s="85" t="s">
        <v>332</v>
      </c>
      <c r="G50" s="42">
        <v>980</v>
      </c>
      <c r="H50" s="18">
        <v>980</v>
      </c>
      <c r="I50" s="18">
        <v>980</v>
      </c>
      <c r="J50" s="17">
        <v>0</v>
      </c>
      <c r="K50" s="13">
        <v>980</v>
      </c>
      <c r="L50" s="87"/>
      <c r="M50" s="178"/>
      <c r="N50" s="47"/>
      <c r="O50" s="47"/>
    </row>
    <row r="51" spans="1:15" s="38" customFormat="1" ht="31.5">
      <c r="A51" s="180">
        <v>3</v>
      </c>
      <c r="B51" s="67" t="s">
        <v>41</v>
      </c>
      <c r="C51" s="182"/>
      <c r="D51" s="182"/>
      <c r="E51" s="179"/>
      <c r="F51" s="68"/>
      <c r="G51" s="93">
        <f>SUM(G52:G59)</f>
        <v>5748.78</v>
      </c>
      <c r="H51" s="93">
        <f t="shared" ref="H51:L51" si="2">SUM(H52:H59)</f>
        <v>5748.78</v>
      </c>
      <c r="I51" s="93">
        <f t="shared" si="2"/>
        <v>5748.78</v>
      </c>
      <c r="J51" s="93">
        <f t="shared" si="2"/>
        <v>0</v>
      </c>
      <c r="K51" s="93">
        <f t="shared" si="2"/>
        <v>0</v>
      </c>
      <c r="L51" s="183">
        <f t="shared" si="2"/>
        <v>5748.78</v>
      </c>
      <c r="M51" s="71"/>
    </row>
    <row r="52" spans="1:15" s="43" customFormat="1" ht="51">
      <c r="A52" s="40" t="s">
        <v>20</v>
      </c>
      <c r="B52" s="44" t="s">
        <v>83</v>
      </c>
      <c r="C52" s="184" t="s">
        <v>342</v>
      </c>
      <c r="D52" s="44"/>
      <c r="E52" s="174" t="s">
        <v>333</v>
      </c>
      <c r="F52" s="85" t="s">
        <v>334</v>
      </c>
      <c r="G52" s="42">
        <f>I52</f>
        <v>536.78</v>
      </c>
      <c r="H52" s="18">
        <f t="shared" ref="H52:H59" si="3">G52</f>
        <v>536.78</v>
      </c>
      <c r="I52" s="18">
        <v>536.78</v>
      </c>
      <c r="J52" s="17">
        <v>0</v>
      </c>
      <c r="K52" s="13">
        <v>0</v>
      </c>
      <c r="L52" s="107">
        <f>I52</f>
        <v>536.78</v>
      </c>
      <c r="M52" s="178"/>
      <c r="N52" s="47"/>
      <c r="O52" s="47"/>
    </row>
    <row r="53" spans="1:15" s="43" customFormat="1" ht="51">
      <c r="A53" s="40" t="s">
        <v>20</v>
      </c>
      <c r="B53" s="44" t="s">
        <v>84</v>
      </c>
      <c r="C53" s="184" t="s">
        <v>342</v>
      </c>
      <c r="D53" s="44"/>
      <c r="E53" s="174" t="s">
        <v>333</v>
      </c>
      <c r="F53" s="85" t="s">
        <v>335</v>
      </c>
      <c r="G53" s="42">
        <f t="shared" ref="G53:G59" si="4">I53</f>
        <v>530</v>
      </c>
      <c r="H53" s="18">
        <f t="shared" si="3"/>
        <v>530</v>
      </c>
      <c r="I53" s="18">
        <v>530</v>
      </c>
      <c r="J53" s="17">
        <v>0</v>
      </c>
      <c r="K53" s="13">
        <v>0</v>
      </c>
      <c r="L53" s="17">
        <f t="shared" ref="L53:L59" si="5">I53</f>
        <v>530</v>
      </c>
      <c r="M53" s="178"/>
      <c r="N53" s="47"/>
      <c r="O53" s="47"/>
    </row>
    <row r="54" spans="1:15" s="43" customFormat="1" ht="51">
      <c r="A54" s="40" t="s">
        <v>20</v>
      </c>
      <c r="B54" s="44" t="s">
        <v>85</v>
      </c>
      <c r="C54" s="184" t="s">
        <v>342</v>
      </c>
      <c r="D54" s="44"/>
      <c r="E54" s="174" t="s">
        <v>333</v>
      </c>
      <c r="F54" s="85" t="s">
        <v>336</v>
      </c>
      <c r="G54" s="42">
        <f t="shared" si="4"/>
        <v>794</v>
      </c>
      <c r="H54" s="18">
        <f t="shared" si="3"/>
        <v>794</v>
      </c>
      <c r="I54" s="18">
        <v>794</v>
      </c>
      <c r="J54" s="17">
        <v>0</v>
      </c>
      <c r="K54" s="13">
        <v>0</v>
      </c>
      <c r="L54" s="17">
        <f t="shared" si="5"/>
        <v>794</v>
      </c>
      <c r="M54" s="178"/>
      <c r="N54" s="47"/>
      <c r="O54" s="47"/>
    </row>
    <row r="55" spans="1:15" s="43" customFormat="1" ht="51">
      <c r="A55" s="40" t="s">
        <v>20</v>
      </c>
      <c r="B55" s="44" t="s">
        <v>86</v>
      </c>
      <c r="C55" s="184" t="s">
        <v>342</v>
      </c>
      <c r="D55" s="44"/>
      <c r="E55" s="174" t="s">
        <v>333</v>
      </c>
      <c r="F55" s="85" t="s">
        <v>337</v>
      </c>
      <c r="G55" s="42">
        <f t="shared" si="4"/>
        <v>1017</v>
      </c>
      <c r="H55" s="18">
        <f t="shared" si="3"/>
        <v>1017</v>
      </c>
      <c r="I55" s="18">
        <v>1017</v>
      </c>
      <c r="J55" s="17">
        <v>0</v>
      </c>
      <c r="K55" s="13">
        <v>0</v>
      </c>
      <c r="L55" s="17">
        <f t="shared" si="5"/>
        <v>1017</v>
      </c>
      <c r="M55" s="178"/>
      <c r="N55" s="47"/>
      <c r="O55" s="47"/>
    </row>
    <row r="56" spans="1:15" s="43" customFormat="1" ht="51">
      <c r="A56" s="40" t="s">
        <v>20</v>
      </c>
      <c r="B56" s="44" t="s">
        <v>87</v>
      </c>
      <c r="C56" s="184" t="s">
        <v>342</v>
      </c>
      <c r="D56" s="44"/>
      <c r="E56" s="174" t="s">
        <v>333</v>
      </c>
      <c r="F56" s="85" t="s">
        <v>338</v>
      </c>
      <c r="G56" s="42">
        <f t="shared" si="4"/>
        <v>530</v>
      </c>
      <c r="H56" s="18">
        <f t="shared" si="3"/>
        <v>530</v>
      </c>
      <c r="I56" s="18">
        <v>530</v>
      </c>
      <c r="J56" s="17">
        <v>0</v>
      </c>
      <c r="K56" s="13">
        <v>0</v>
      </c>
      <c r="L56" s="17">
        <f t="shared" si="5"/>
        <v>530</v>
      </c>
      <c r="M56" s="178"/>
      <c r="N56" s="47"/>
      <c r="O56" s="47"/>
    </row>
    <row r="57" spans="1:15" s="43" customFormat="1" ht="51">
      <c r="A57" s="40" t="s">
        <v>20</v>
      </c>
      <c r="B57" s="44" t="s">
        <v>88</v>
      </c>
      <c r="C57" s="184" t="s">
        <v>342</v>
      </c>
      <c r="D57" s="44"/>
      <c r="E57" s="174" t="s">
        <v>333</v>
      </c>
      <c r="F57" s="85" t="s">
        <v>339</v>
      </c>
      <c r="G57" s="42">
        <f t="shared" si="4"/>
        <v>1017</v>
      </c>
      <c r="H57" s="18">
        <f t="shared" si="3"/>
        <v>1017</v>
      </c>
      <c r="I57" s="18">
        <v>1017</v>
      </c>
      <c r="J57" s="17">
        <v>0</v>
      </c>
      <c r="K57" s="13">
        <v>0</v>
      </c>
      <c r="L57" s="17">
        <f t="shared" si="5"/>
        <v>1017</v>
      </c>
      <c r="M57" s="178"/>
      <c r="N57" s="47"/>
      <c r="O57" s="47"/>
    </row>
    <row r="58" spans="1:15" s="43" customFormat="1" ht="51">
      <c r="A58" s="40" t="s">
        <v>20</v>
      </c>
      <c r="B58" s="44" t="s">
        <v>89</v>
      </c>
      <c r="C58" s="184" t="s">
        <v>342</v>
      </c>
      <c r="D58" s="44"/>
      <c r="E58" s="174" t="s">
        <v>333</v>
      </c>
      <c r="F58" s="85" t="s">
        <v>340</v>
      </c>
      <c r="G58" s="42">
        <f t="shared" si="4"/>
        <v>530</v>
      </c>
      <c r="H58" s="18">
        <f t="shared" si="3"/>
        <v>530</v>
      </c>
      <c r="I58" s="18">
        <v>530</v>
      </c>
      <c r="J58" s="17">
        <v>0</v>
      </c>
      <c r="K58" s="13">
        <v>0</v>
      </c>
      <c r="L58" s="17">
        <f t="shared" si="5"/>
        <v>530</v>
      </c>
      <c r="M58" s="178"/>
      <c r="N58" s="47"/>
      <c r="O58" s="47"/>
    </row>
    <row r="59" spans="1:15" s="43" customFormat="1" ht="51">
      <c r="A59" s="40" t="s">
        <v>20</v>
      </c>
      <c r="B59" s="44" t="s">
        <v>90</v>
      </c>
      <c r="C59" s="184" t="s">
        <v>342</v>
      </c>
      <c r="D59" s="44"/>
      <c r="E59" s="174" t="s">
        <v>333</v>
      </c>
      <c r="F59" s="85" t="s">
        <v>341</v>
      </c>
      <c r="G59" s="42">
        <f t="shared" si="4"/>
        <v>794</v>
      </c>
      <c r="H59" s="18">
        <f t="shared" si="3"/>
        <v>794</v>
      </c>
      <c r="I59" s="18">
        <v>794</v>
      </c>
      <c r="J59" s="17">
        <v>0</v>
      </c>
      <c r="K59" s="13">
        <v>0</v>
      </c>
      <c r="L59" s="17">
        <f t="shared" si="5"/>
        <v>794</v>
      </c>
      <c r="M59" s="178"/>
      <c r="N59" s="47"/>
      <c r="O59" s="47"/>
    </row>
    <row r="60" spans="1:15" s="48" customFormat="1">
      <c r="A60" s="49"/>
      <c r="B60" s="50"/>
      <c r="C60" s="51"/>
      <c r="D60" s="51"/>
      <c r="E60" s="51"/>
      <c r="F60" s="52"/>
      <c r="G60" s="53"/>
      <c r="H60" s="54"/>
      <c r="I60" s="54"/>
      <c r="J60" s="54"/>
      <c r="K60" s="53"/>
      <c r="L60" s="53"/>
      <c r="M60" s="27"/>
    </row>
    <row r="61" spans="1:15" s="47" customFormat="1">
      <c r="A61" s="55"/>
      <c r="B61" s="56"/>
      <c r="C61" s="32"/>
      <c r="D61" s="32"/>
      <c r="E61" s="32"/>
      <c r="F61" s="33"/>
      <c r="G61" s="34"/>
      <c r="H61" s="35"/>
      <c r="I61" s="35"/>
      <c r="J61" s="35"/>
      <c r="K61" s="34"/>
      <c r="L61" s="34"/>
      <c r="M61" s="57"/>
    </row>
  </sheetData>
  <mergeCells count="32">
    <mergeCell ref="D31:D33"/>
    <mergeCell ref="D34:D35"/>
    <mergeCell ref="D38:D41"/>
    <mergeCell ref="D42:D46"/>
    <mergeCell ref="D47:D50"/>
    <mergeCell ref="D17:D19"/>
    <mergeCell ref="D20:D22"/>
    <mergeCell ref="D23:D25"/>
    <mergeCell ref="D26:D28"/>
    <mergeCell ref="D29:D30"/>
    <mergeCell ref="L9:L11"/>
    <mergeCell ref="M9:M11"/>
    <mergeCell ref="F10:F11"/>
    <mergeCell ref="A9:A11"/>
    <mergeCell ref="B9:B11"/>
    <mergeCell ref="E9:E11"/>
    <mergeCell ref="F9:H9"/>
    <mergeCell ref="I9:I11"/>
    <mergeCell ref="G10:H10"/>
    <mergeCell ref="J9:J11"/>
    <mergeCell ref="K9:K11"/>
    <mergeCell ref="C9:D9"/>
    <mergeCell ref="C10:C11"/>
    <mergeCell ref="D10:D11"/>
    <mergeCell ref="A1:M1"/>
    <mergeCell ref="A2:B2"/>
    <mergeCell ref="A3:M3"/>
    <mergeCell ref="A4:M4"/>
    <mergeCell ref="A8:M8"/>
    <mergeCell ref="A5:M5"/>
    <mergeCell ref="A6:M6"/>
    <mergeCell ref="A7:M7"/>
  </mergeCells>
  <pageMargins left="0.5" right="0.5" top="0.5" bottom="0.5" header="0.118110236220472" footer="0.118110236220472"/>
  <pageSetup paperSize="9" scale="9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zoomScale="70" zoomScaleNormal="70" workbookViewId="0">
      <selection activeCell="H14" sqref="H14"/>
    </sheetView>
  </sheetViews>
  <sheetFormatPr defaultColWidth="9.140625" defaultRowHeight="15.75"/>
  <cols>
    <col min="1" max="1" width="5.5703125" style="31" customWidth="1"/>
    <col min="2" max="2" width="35.7109375" style="56" customWidth="1"/>
    <col min="3" max="4" width="14.7109375" style="56" hidden="1" customWidth="1"/>
    <col min="5" max="5" width="13.5703125" style="32" hidden="1" customWidth="1"/>
    <col min="6" max="6" width="17.5703125" style="33" customWidth="1"/>
    <col min="7" max="7" width="11.5703125" style="34" customWidth="1"/>
    <col min="8" max="8" width="12.5703125" style="35" customWidth="1"/>
    <col min="9" max="10" width="11.7109375" style="35" customWidth="1"/>
    <col min="11" max="12" width="11.7109375" style="34" customWidth="1"/>
    <col min="13" max="13" width="12.7109375" style="32" customWidth="1"/>
    <col min="14" max="14" width="16.140625" style="31" customWidth="1"/>
    <col min="15" max="15" width="13" style="31" bestFit="1" customWidth="1"/>
    <col min="16" max="17" width="13.7109375" style="31" bestFit="1" customWidth="1"/>
    <col min="18" max="16384" width="9.140625" style="31"/>
  </cols>
  <sheetData>
    <row r="1" spans="1:20">
      <c r="A1" s="219" t="s">
        <v>94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30"/>
    </row>
    <row r="2" spans="1:20">
      <c r="A2" s="220" t="s">
        <v>33</v>
      </c>
      <c r="B2" s="220"/>
      <c r="C2" s="59"/>
      <c r="D2" s="80"/>
    </row>
    <row r="3" spans="1:20">
      <c r="A3" s="221" t="s">
        <v>21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</row>
    <row r="4" spans="1:20">
      <c r="A4" s="221" t="s">
        <v>30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20" hidden="1">
      <c r="A5" s="223" t="s">
        <v>345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20" hidden="1">
      <c r="A6" s="223" t="s">
        <v>349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</row>
    <row r="7" spans="1:20">
      <c r="A7" s="223" t="s">
        <v>351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</row>
    <row r="8" spans="1:20">
      <c r="A8" s="222" t="s">
        <v>14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20" ht="15.6" customHeight="1">
      <c r="A9" s="230" t="s">
        <v>0</v>
      </c>
      <c r="B9" s="230" t="s">
        <v>11</v>
      </c>
      <c r="C9" s="236" t="s">
        <v>39</v>
      </c>
      <c r="D9" s="237"/>
      <c r="E9" s="230" t="s">
        <v>15</v>
      </c>
      <c r="F9" s="231" t="s">
        <v>16</v>
      </c>
      <c r="G9" s="231"/>
      <c r="H9" s="231"/>
      <c r="I9" s="232" t="s">
        <v>22</v>
      </c>
      <c r="J9" s="232" t="s">
        <v>23</v>
      </c>
      <c r="K9" s="224" t="s">
        <v>10</v>
      </c>
      <c r="L9" s="224" t="s">
        <v>40</v>
      </c>
      <c r="M9" s="227" t="s">
        <v>18</v>
      </c>
    </row>
    <row r="10" spans="1:20">
      <c r="A10" s="230"/>
      <c r="B10" s="230"/>
      <c r="C10" s="202" t="s">
        <v>149</v>
      </c>
      <c r="D10" s="202" t="s">
        <v>150</v>
      </c>
      <c r="E10" s="230"/>
      <c r="F10" s="230" t="s">
        <v>17</v>
      </c>
      <c r="G10" s="235" t="s">
        <v>9</v>
      </c>
      <c r="H10" s="235"/>
      <c r="I10" s="233"/>
      <c r="J10" s="233"/>
      <c r="K10" s="225"/>
      <c r="L10" s="225"/>
      <c r="M10" s="228"/>
    </row>
    <row r="11" spans="1:20" ht="47.25">
      <c r="A11" s="230"/>
      <c r="B11" s="230"/>
      <c r="C11" s="203"/>
      <c r="D11" s="203"/>
      <c r="E11" s="230"/>
      <c r="F11" s="230"/>
      <c r="G11" s="36" t="s">
        <v>12</v>
      </c>
      <c r="H11" s="1" t="s">
        <v>31</v>
      </c>
      <c r="I11" s="234"/>
      <c r="J11" s="234"/>
      <c r="K11" s="226"/>
      <c r="L11" s="226"/>
      <c r="M11" s="229"/>
    </row>
    <row r="12" spans="1:20" s="39" customFormat="1">
      <c r="A12" s="37"/>
      <c r="B12" s="27" t="s">
        <v>13</v>
      </c>
      <c r="C12" s="27"/>
      <c r="D12" s="81"/>
      <c r="E12" s="27"/>
      <c r="F12" s="27"/>
      <c r="G12" s="16">
        <f>G13+G19</f>
        <v>11676</v>
      </c>
      <c r="H12" s="16">
        <f t="shared" ref="H12:L12" si="0">H13+H19</f>
        <v>10801</v>
      </c>
      <c r="I12" s="16">
        <f t="shared" si="0"/>
        <v>10801</v>
      </c>
      <c r="J12" s="16">
        <f t="shared" si="0"/>
        <v>5000</v>
      </c>
      <c r="K12" s="16">
        <f t="shared" si="0"/>
        <v>5000</v>
      </c>
      <c r="L12" s="16">
        <f t="shared" si="0"/>
        <v>801</v>
      </c>
      <c r="M12" s="9"/>
      <c r="N12" s="38"/>
      <c r="O12" s="5"/>
      <c r="P12" s="38"/>
      <c r="Q12" s="38"/>
      <c r="R12" s="38"/>
      <c r="S12" s="38"/>
      <c r="T12" s="38"/>
    </row>
    <row r="13" spans="1:20" s="38" customFormat="1" ht="63">
      <c r="A13" s="100">
        <v>1</v>
      </c>
      <c r="B13" s="67" t="s">
        <v>34</v>
      </c>
      <c r="C13" s="67"/>
      <c r="D13" s="67"/>
      <c r="E13" s="99"/>
      <c r="F13" s="68"/>
      <c r="G13" s="93">
        <f>SUM(G14:G18)</f>
        <v>10875</v>
      </c>
      <c r="H13" s="93">
        <f t="shared" ref="H13:L13" si="1">SUM(H14:H18)</f>
        <v>10000</v>
      </c>
      <c r="I13" s="93">
        <f t="shared" si="1"/>
        <v>10000</v>
      </c>
      <c r="J13" s="93">
        <f t="shared" si="1"/>
        <v>5000</v>
      </c>
      <c r="K13" s="93">
        <f t="shared" si="1"/>
        <v>5000</v>
      </c>
      <c r="L13" s="93">
        <f t="shared" si="1"/>
        <v>0</v>
      </c>
      <c r="M13" s="71"/>
    </row>
    <row r="14" spans="1:20" s="43" customFormat="1" ht="60">
      <c r="A14" s="40" t="s">
        <v>20</v>
      </c>
      <c r="B14" s="24" t="s">
        <v>218</v>
      </c>
      <c r="C14" s="163" t="s">
        <v>219</v>
      </c>
      <c r="D14" s="163"/>
      <c r="E14" s="98">
        <v>7960120</v>
      </c>
      <c r="F14" s="158" t="s">
        <v>220</v>
      </c>
      <c r="G14" s="164">
        <v>5000</v>
      </c>
      <c r="H14" s="165">
        <v>5000</v>
      </c>
      <c r="I14" s="166">
        <v>5000</v>
      </c>
      <c r="J14" s="165">
        <v>4000</v>
      </c>
      <c r="K14" s="165">
        <v>1000</v>
      </c>
      <c r="L14" s="161"/>
      <c r="M14" s="150"/>
    </row>
    <row r="15" spans="1:20" s="43" customFormat="1" ht="60">
      <c r="A15" s="40" t="s">
        <v>20</v>
      </c>
      <c r="B15" s="24" t="s">
        <v>221</v>
      </c>
      <c r="C15" s="163" t="s">
        <v>219</v>
      </c>
      <c r="D15" s="163"/>
      <c r="E15" s="98">
        <v>8047311</v>
      </c>
      <c r="F15" s="162" t="s">
        <v>222</v>
      </c>
      <c r="G15" s="164">
        <v>3400</v>
      </c>
      <c r="H15" s="165">
        <v>2720</v>
      </c>
      <c r="I15" s="166">
        <v>2720</v>
      </c>
      <c r="J15" s="165">
        <v>1000</v>
      </c>
      <c r="K15" s="165">
        <v>1720</v>
      </c>
      <c r="L15" s="161"/>
      <c r="M15" s="150"/>
    </row>
    <row r="16" spans="1:20" s="43" customFormat="1" ht="60">
      <c r="A16" s="40" t="s">
        <v>20</v>
      </c>
      <c r="B16" s="24" t="s">
        <v>223</v>
      </c>
      <c r="C16" s="163" t="s">
        <v>219</v>
      </c>
      <c r="D16" s="163"/>
      <c r="E16" s="98">
        <v>8081770</v>
      </c>
      <c r="F16" s="158" t="s">
        <v>224</v>
      </c>
      <c r="G16" s="164">
        <v>900</v>
      </c>
      <c r="H16" s="165">
        <v>855</v>
      </c>
      <c r="I16" s="166">
        <v>855</v>
      </c>
      <c r="J16" s="165"/>
      <c r="K16" s="165">
        <v>855</v>
      </c>
      <c r="L16" s="161"/>
      <c r="M16" s="150"/>
    </row>
    <row r="17" spans="1:20" s="43" customFormat="1" ht="60">
      <c r="A17" s="40" t="s">
        <v>20</v>
      </c>
      <c r="B17" s="24" t="s">
        <v>225</v>
      </c>
      <c r="C17" s="163" t="s">
        <v>219</v>
      </c>
      <c r="D17" s="163"/>
      <c r="E17" s="98">
        <v>8081771</v>
      </c>
      <c r="F17" s="158" t="s">
        <v>226</v>
      </c>
      <c r="G17" s="164">
        <v>1000</v>
      </c>
      <c r="H17" s="165">
        <v>950</v>
      </c>
      <c r="I17" s="166">
        <v>950</v>
      </c>
      <c r="J17" s="165"/>
      <c r="K17" s="165">
        <v>950</v>
      </c>
      <c r="L17" s="161"/>
      <c r="M17" s="150"/>
    </row>
    <row r="18" spans="1:20" s="43" customFormat="1" ht="60">
      <c r="A18" s="40" t="s">
        <v>20</v>
      </c>
      <c r="B18" s="24" t="s">
        <v>227</v>
      </c>
      <c r="C18" s="163" t="s">
        <v>219</v>
      </c>
      <c r="D18" s="163"/>
      <c r="E18" s="98">
        <v>8055037</v>
      </c>
      <c r="F18" s="158" t="s">
        <v>228</v>
      </c>
      <c r="G18" s="164">
        <v>575</v>
      </c>
      <c r="H18" s="165">
        <v>475</v>
      </c>
      <c r="I18" s="166">
        <v>475</v>
      </c>
      <c r="J18" s="165"/>
      <c r="K18" s="165">
        <v>475</v>
      </c>
      <c r="L18" s="161"/>
      <c r="M18" s="150"/>
    </row>
    <row r="19" spans="1:20" s="38" customFormat="1" ht="31.5">
      <c r="A19" s="100">
        <v>2</v>
      </c>
      <c r="B19" s="67" t="s">
        <v>41</v>
      </c>
      <c r="C19" s="67"/>
      <c r="D19" s="67"/>
      <c r="E19" s="99"/>
      <c r="F19" s="68"/>
      <c r="G19" s="93">
        <f>SUM(G20:G22)</f>
        <v>801</v>
      </c>
      <c r="H19" s="93">
        <f t="shared" ref="H19:L19" si="2">SUM(H20:H22)</f>
        <v>801</v>
      </c>
      <c r="I19" s="93">
        <f t="shared" si="2"/>
        <v>801</v>
      </c>
      <c r="J19" s="93">
        <f t="shared" si="2"/>
        <v>0</v>
      </c>
      <c r="K19" s="93">
        <f t="shared" si="2"/>
        <v>0</v>
      </c>
      <c r="L19" s="93">
        <f t="shared" si="2"/>
        <v>801</v>
      </c>
      <c r="M19" s="71"/>
      <c r="N19" s="94"/>
      <c r="O19" s="95"/>
      <c r="P19" s="5"/>
      <c r="Q19" s="96"/>
    </row>
    <row r="20" spans="1:20" s="43" customFormat="1" ht="63">
      <c r="A20" s="40" t="s">
        <v>20</v>
      </c>
      <c r="B20" s="24" t="s">
        <v>229</v>
      </c>
      <c r="C20" s="167" t="s">
        <v>230</v>
      </c>
      <c r="D20" s="167" t="s">
        <v>239</v>
      </c>
      <c r="E20" s="98" t="s">
        <v>231</v>
      </c>
      <c r="F20" s="158" t="s">
        <v>232</v>
      </c>
      <c r="G20" s="165">
        <v>267</v>
      </c>
      <c r="H20" s="165">
        <v>267</v>
      </c>
      <c r="I20" s="165">
        <v>267</v>
      </c>
      <c r="J20" s="165"/>
      <c r="K20" s="165"/>
      <c r="L20" s="165">
        <v>267</v>
      </c>
      <c r="M20" s="150"/>
    </row>
    <row r="21" spans="1:20" s="43" customFormat="1" ht="63">
      <c r="A21" s="40" t="s">
        <v>20</v>
      </c>
      <c r="B21" s="24" t="s">
        <v>233</v>
      </c>
      <c r="C21" s="167" t="s">
        <v>234</v>
      </c>
      <c r="D21" s="167" t="s">
        <v>239</v>
      </c>
      <c r="E21" s="98" t="s">
        <v>231</v>
      </c>
      <c r="F21" s="158" t="s">
        <v>235</v>
      </c>
      <c r="G21" s="165">
        <v>267</v>
      </c>
      <c r="H21" s="165">
        <v>267</v>
      </c>
      <c r="I21" s="165">
        <v>267</v>
      </c>
      <c r="J21" s="165"/>
      <c r="K21" s="165"/>
      <c r="L21" s="165">
        <v>267</v>
      </c>
      <c r="M21" s="150"/>
    </row>
    <row r="22" spans="1:20" s="43" customFormat="1" ht="63">
      <c r="A22" s="40" t="s">
        <v>20</v>
      </c>
      <c r="B22" s="24" t="s">
        <v>236</v>
      </c>
      <c r="C22" s="167" t="s">
        <v>237</v>
      </c>
      <c r="D22" s="167" t="s">
        <v>239</v>
      </c>
      <c r="E22" s="98" t="s">
        <v>231</v>
      </c>
      <c r="F22" s="158" t="s">
        <v>238</v>
      </c>
      <c r="G22" s="165">
        <v>267</v>
      </c>
      <c r="H22" s="165">
        <v>267</v>
      </c>
      <c r="I22" s="165">
        <v>267</v>
      </c>
      <c r="J22" s="165"/>
      <c r="K22" s="165"/>
      <c r="L22" s="165">
        <v>267</v>
      </c>
      <c r="M22" s="150"/>
    </row>
    <row r="23" spans="1:20" s="48" customFormat="1">
      <c r="A23" s="49"/>
      <c r="B23" s="50"/>
      <c r="C23" s="50"/>
      <c r="D23" s="50"/>
      <c r="E23" s="51"/>
      <c r="F23" s="52"/>
      <c r="G23" s="53"/>
      <c r="H23" s="54"/>
      <c r="I23" s="54"/>
      <c r="J23" s="54"/>
      <c r="K23" s="53"/>
      <c r="L23" s="53"/>
      <c r="M23" s="27"/>
    </row>
    <row r="24" spans="1:20" s="47" customFormat="1">
      <c r="A24" s="55"/>
      <c r="B24" s="56"/>
      <c r="C24" s="56"/>
      <c r="D24" s="56"/>
      <c r="E24" s="32"/>
      <c r="F24" s="33"/>
      <c r="G24" s="34"/>
      <c r="H24" s="35"/>
      <c r="I24" s="35"/>
      <c r="J24" s="35"/>
      <c r="K24" s="34"/>
      <c r="L24" s="34"/>
      <c r="M24" s="57"/>
      <c r="N24" s="58"/>
      <c r="O24" s="58"/>
      <c r="P24" s="58"/>
      <c r="Q24" s="58"/>
      <c r="R24" s="58"/>
      <c r="S24" s="58"/>
      <c r="T24" s="58"/>
    </row>
    <row r="25" spans="1:20" s="6" customFormat="1">
      <c r="A25" s="31"/>
      <c r="B25" s="56"/>
      <c r="C25" s="56"/>
      <c r="D25" s="56"/>
      <c r="E25" s="32"/>
      <c r="F25" s="33"/>
      <c r="G25" s="34"/>
      <c r="H25" s="35"/>
      <c r="I25" s="35"/>
      <c r="J25" s="35"/>
      <c r="K25" s="34"/>
      <c r="L25" s="34"/>
      <c r="M25" s="8"/>
      <c r="N25" s="3"/>
      <c r="O25" s="3"/>
      <c r="P25" s="3"/>
      <c r="Q25" s="3"/>
      <c r="R25" s="3"/>
      <c r="S25" s="3"/>
      <c r="T25" s="3"/>
    </row>
    <row r="26" spans="1:20" s="4" customFormat="1">
      <c r="A26" s="31"/>
      <c r="B26" s="56"/>
      <c r="C26" s="56"/>
      <c r="D26" s="56"/>
      <c r="E26" s="32"/>
      <c r="F26" s="33"/>
      <c r="G26" s="34"/>
      <c r="H26" s="35"/>
      <c r="I26" s="35"/>
      <c r="J26" s="35"/>
      <c r="K26" s="34"/>
      <c r="L26" s="34"/>
      <c r="M26" s="8"/>
      <c r="N26" s="3"/>
      <c r="O26" s="3"/>
      <c r="P26" s="3"/>
      <c r="Q26" s="3"/>
      <c r="R26" s="3"/>
      <c r="S26" s="3"/>
      <c r="T26" s="3"/>
    </row>
    <row r="27" spans="1:20" s="48" customFormat="1">
      <c r="A27" s="31"/>
      <c r="B27" s="56"/>
      <c r="C27" s="56"/>
      <c r="D27" s="56"/>
      <c r="E27" s="32"/>
      <c r="F27" s="33"/>
      <c r="G27" s="34"/>
      <c r="H27" s="35"/>
      <c r="I27" s="35"/>
      <c r="J27" s="35"/>
      <c r="K27" s="34"/>
      <c r="L27" s="34"/>
      <c r="M27" s="32"/>
      <c r="N27" s="31"/>
      <c r="O27" s="31"/>
      <c r="P27" s="31"/>
      <c r="Q27" s="31"/>
      <c r="R27" s="31"/>
      <c r="S27" s="31"/>
      <c r="T27" s="31"/>
    </row>
    <row r="28" spans="1:20" s="47" customFormat="1">
      <c r="A28" s="31"/>
      <c r="B28" s="56"/>
      <c r="C28" s="56"/>
      <c r="D28" s="56"/>
      <c r="E28" s="32"/>
      <c r="F28" s="33"/>
      <c r="G28" s="34"/>
      <c r="H28" s="35"/>
      <c r="I28" s="35"/>
      <c r="J28" s="35"/>
      <c r="K28" s="34"/>
      <c r="L28" s="34"/>
      <c r="M28" s="32"/>
      <c r="N28" s="31"/>
      <c r="O28" s="31"/>
      <c r="P28" s="31"/>
      <c r="Q28" s="31"/>
      <c r="R28" s="31"/>
      <c r="S28" s="31"/>
      <c r="T28" s="31"/>
    </row>
    <row r="32" spans="1:20" s="56" customFormat="1">
      <c r="A32" s="31"/>
      <c r="E32" s="32"/>
      <c r="F32" s="33"/>
      <c r="G32" s="34"/>
      <c r="H32" s="35"/>
      <c r="I32" s="35"/>
      <c r="J32" s="35"/>
      <c r="K32" s="34"/>
      <c r="L32" s="34"/>
      <c r="M32" s="32"/>
      <c r="N32" s="31"/>
      <c r="O32" s="31"/>
      <c r="P32" s="31"/>
      <c r="Q32" s="31"/>
      <c r="R32" s="31"/>
      <c r="S32" s="31"/>
      <c r="T32" s="31"/>
    </row>
    <row r="33" spans="1:20" s="56" customFormat="1">
      <c r="A33" s="31"/>
      <c r="E33" s="32"/>
      <c r="F33" s="33"/>
      <c r="G33" s="34"/>
      <c r="H33" s="35"/>
      <c r="I33" s="35"/>
      <c r="J33" s="35"/>
      <c r="K33" s="34"/>
      <c r="L33" s="34"/>
      <c r="M33" s="32"/>
      <c r="N33" s="31"/>
      <c r="O33" s="31"/>
      <c r="P33" s="31"/>
      <c r="Q33" s="31"/>
      <c r="R33" s="31"/>
      <c r="S33" s="31"/>
      <c r="T33" s="31"/>
    </row>
  </sheetData>
  <mergeCells count="22">
    <mergeCell ref="L9:L11"/>
    <mergeCell ref="M9:M11"/>
    <mergeCell ref="F10:F11"/>
    <mergeCell ref="A9:A11"/>
    <mergeCell ref="B9:B11"/>
    <mergeCell ref="E9:E11"/>
    <mergeCell ref="F9:H9"/>
    <mergeCell ref="I9:I11"/>
    <mergeCell ref="G10:H10"/>
    <mergeCell ref="J9:J11"/>
    <mergeCell ref="K9:K11"/>
    <mergeCell ref="C9:D9"/>
    <mergeCell ref="C10:C11"/>
    <mergeCell ref="D10:D11"/>
    <mergeCell ref="A1:M1"/>
    <mergeCell ref="A2:B2"/>
    <mergeCell ref="A3:M3"/>
    <mergeCell ref="A4:M4"/>
    <mergeCell ref="A8:M8"/>
    <mergeCell ref="A5:M5"/>
    <mergeCell ref="A6:M6"/>
    <mergeCell ref="A7:M7"/>
  </mergeCells>
  <pageMargins left="0.5" right="0.5" top="0.5" bottom="0.5" header="0.118110236220472" footer="0.118110236220472"/>
  <pageSetup paperSize="9" scale="9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zoomScale="70" zoomScaleNormal="70" workbookViewId="0">
      <selection activeCell="M16" sqref="M16"/>
    </sheetView>
  </sheetViews>
  <sheetFormatPr defaultColWidth="9.140625" defaultRowHeight="15.75"/>
  <cols>
    <col min="1" max="1" width="5.5703125" style="31" customWidth="1"/>
    <col min="2" max="2" width="35.7109375" style="56" customWidth="1"/>
    <col min="3" max="4" width="14.7109375" style="56" hidden="1" customWidth="1"/>
    <col min="5" max="5" width="13.5703125" style="32" hidden="1" customWidth="1"/>
    <col min="6" max="6" width="17.5703125" style="33" customWidth="1"/>
    <col min="7" max="7" width="11.5703125" style="34" customWidth="1"/>
    <col min="8" max="8" width="12.5703125" style="35" customWidth="1"/>
    <col min="9" max="10" width="11.7109375" style="35" customWidth="1"/>
    <col min="11" max="12" width="11.7109375" style="34" customWidth="1"/>
    <col min="13" max="13" width="12.7109375" style="32" customWidth="1"/>
    <col min="14" max="14" width="16.140625" style="31" customWidth="1"/>
    <col min="15" max="15" width="13" style="31" bestFit="1" customWidth="1"/>
    <col min="16" max="17" width="13.7109375" style="31" bestFit="1" customWidth="1"/>
    <col min="18" max="16384" width="9.140625" style="31"/>
  </cols>
  <sheetData>
    <row r="1" spans="1:20">
      <c r="A1" s="219" t="s">
        <v>95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30"/>
    </row>
    <row r="2" spans="1:20">
      <c r="A2" s="220" t="s">
        <v>38</v>
      </c>
      <c r="B2" s="220"/>
      <c r="C2" s="59"/>
      <c r="D2" s="80"/>
    </row>
    <row r="3" spans="1:20">
      <c r="A3" s="221" t="s">
        <v>21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</row>
    <row r="4" spans="1:20">
      <c r="A4" s="221" t="s">
        <v>30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20" hidden="1">
      <c r="A5" s="223" t="s">
        <v>345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20" hidden="1">
      <c r="A6" s="223" t="s">
        <v>349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</row>
    <row r="7" spans="1:20">
      <c r="A7" s="223" t="s">
        <v>350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</row>
    <row r="8" spans="1:20">
      <c r="A8" s="222" t="s">
        <v>14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20">
      <c r="A9" s="230" t="s">
        <v>0</v>
      </c>
      <c r="B9" s="230" t="s">
        <v>11</v>
      </c>
      <c r="C9" s="236" t="s">
        <v>39</v>
      </c>
      <c r="D9" s="237"/>
      <c r="E9" s="230" t="s">
        <v>15</v>
      </c>
      <c r="F9" s="231" t="s">
        <v>16</v>
      </c>
      <c r="G9" s="231"/>
      <c r="H9" s="231"/>
      <c r="I9" s="232" t="s">
        <v>22</v>
      </c>
      <c r="J9" s="232" t="s">
        <v>23</v>
      </c>
      <c r="K9" s="224" t="s">
        <v>10</v>
      </c>
      <c r="L9" s="224" t="s">
        <v>40</v>
      </c>
      <c r="M9" s="227" t="s">
        <v>18</v>
      </c>
    </row>
    <row r="10" spans="1:20">
      <c r="A10" s="230"/>
      <c r="B10" s="230"/>
      <c r="C10" s="202" t="s">
        <v>149</v>
      </c>
      <c r="D10" s="202" t="s">
        <v>150</v>
      </c>
      <c r="E10" s="230"/>
      <c r="F10" s="230" t="s">
        <v>17</v>
      </c>
      <c r="G10" s="235" t="s">
        <v>9</v>
      </c>
      <c r="H10" s="235"/>
      <c r="I10" s="233"/>
      <c r="J10" s="233"/>
      <c r="K10" s="225"/>
      <c r="L10" s="225"/>
      <c r="M10" s="228"/>
    </row>
    <row r="11" spans="1:20" ht="47.25">
      <c r="A11" s="230"/>
      <c r="B11" s="230"/>
      <c r="C11" s="203"/>
      <c r="D11" s="203"/>
      <c r="E11" s="230"/>
      <c r="F11" s="230"/>
      <c r="G11" s="36" t="s">
        <v>12</v>
      </c>
      <c r="H11" s="1" t="s">
        <v>31</v>
      </c>
      <c r="I11" s="234"/>
      <c r="J11" s="234"/>
      <c r="K11" s="226"/>
      <c r="L11" s="226"/>
      <c r="M11" s="229"/>
    </row>
    <row r="12" spans="1:20" s="39" customFormat="1">
      <c r="A12" s="37"/>
      <c r="B12" s="27" t="s">
        <v>13</v>
      </c>
      <c r="C12" s="27"/>
      <c r="D12" s="81"/>
      <c r="E12" s="27"/>
      <c r="F12" s="27"/>
      <c r="G12" s="16">
        <f>G13+G18</f>
        <v>13744.999</v>
      </c>
      <c r="H12" s="16">
        <f t="shared" ref="H12:L12" si="0">H13+H18</f>
        <v>11220</v>
      </c>
      <c r="I12" s="16">
        <f t="shared" si="0"/>
        <v>13744.999</v>
      </c>
      <c r="J12" s="16">
        <f t="shared" si="0"/>
        <v>3028.5499999999997</v>
      </c>
      <c r="K12" s="16">
        <f t="shared" si="0"/>
        <v>10220</v>
      </c>
      <c r="L12" s="16">
        <f t="shared" si="0"/>
        <v>0</v>
      </c>
      <c r="M12" s="9"/>
      <c r="N12" s="38"/>
      <c r="O12" s="5"/>
      <c r="P12" s="38"/>
      <c r="Q12" s="38"/>
      <c r="R12" s="38"/>
      <c r="S12" s="38"/>
      <c r="T12" s="38"/>
    </row>
    <row r="13" spans="1:20" s="38" customFormat="1" ht="63">
      <c r="A13" s="82">
        <v>1</v>
      </c>
      <c r="B13" s="67" t="s">
        <v>34</v>
      </c>
      <c r="C13" s="67"/>
      <c r="D13" s="67"/>
      <c r="E13" s="81"/>
      <c r="F13" s="68"/>
      <c r="G13" s="16">
        <f>SUM(G14:G17)</f>
        <v>3125</v>
      </c>
      <c r="H13" s="16">
        <f t="shared" ref="H13:K13" si="1">SUM(H14:H17)</f>
        <v>2500</v>
      </c>
      <c r="I13" s="16">
        <f t="shared" si="1"/>
        <v>3125</v>
      </c>
      <c r="J13" s="16">
        <f t="shared" si="1"/>
        <v>1528.55</v>
      </c>
      <c r="K13" s="16">
        <f t="shared" si="1"/>
        <v>3000</v>
      </c>
      <c r="L13" s="70"/>
      <c r="M13" s="71"/>
    </row>
    <row r="14" spans="1:20" s="43" customFormat="1" ht="47.25">
      <c r="A14" s="40" t="s">
        <v>98</v>
      </c>
      <c r="B14" s="44" t="s">
        <v>99</v>
      </c>
      <c r="C14" s="83" t="s">
        <v>100</v>
      </c>
      <c r="D14" s="83"/>
      <c r="E14" s="84" t="s">
        <v>101</v>
      </c>
      <c r="F14" s="85" t="s">
        <v>102</v>
      </c>
      <c r="G14" s="90">
        <v>1000</v>
      </c>
      <c r="H14" s="17">
        <v>800</v>
      </c>
      <c r="I14" s="17">
        <v>1000</v>
      </c>
      <c r="J14" s="17">
        <v>778.55</v>
      </c>
      <c r="K14" s="87">
        <v>21.45</v>
      </c>
      <c r="L14" s="17"/>
      <c r="M14" s="17"/>
      <c r="N14" s="10"/>
      <c r="O14" s="45"/>
      <c r="P14" s="45"/>
    </row>
    <row r="15" spans="1:20" s="43" customFormat="1" ht="47.25">
      <c r="A15" s="40" t="s">
        <v>103</v>
      </c>
      <c r="B15" s="44" t="s">
        <v>104</v>
      </c>
      <c r="C15" s="83" t="s">
        <v>100</v>
      </c>
      <c r="D15" s="83"/>
      <c r="E15" s="84" t="s">
        <v>105</v>
      </c>
      <c r="F15" s="85" t="s">
        <v>106</v>
      </c>
      <c r="G15" s="90">
        <v>1250</v>
      </c>
      <c r="H15" s="17">
        <v>1000</v>
      </c>
      <c r="I15" s="90">
        <v>1250</v>
      </c>
      <c r="J15" s="17">
        <v>90</v>
      </c>
      <c r="K15" s="17">
        <v>910</v>
      </c>
      <c r="L15" s="17"/>
      <c r="M15" s="17"/>
      <c r="N15" s="10"/>
      <c r="O15" s="45"/>
      <c r="P15" s="45"/>
    </row>
    <row r="16" spans="1:20" s="43" customFormat="1" ht="47.25">
      <c r="A16" s="40" t="s">
        <v>107</v>
      </c>
      <c r="B16" s="44" t="s">
        <v>108</v>
      </c>
      <c r="C16" s="83" t="s">
        <v>100</v>
      </c>
      <c r="D16" s="83"/>
      <c r="E16" s="84" t="s">
        <v>109</v>
      </c>
      <c r="F16" s="85" t="s">
        <v>110</v>
      </c>
      <c r="G16" s="90">
        <v>875</v>
      </c>
      <c r="H16" s="17">
        <v>700</v>
      </c>
      <c r="I16" s="90">
        <v>875</v>
      </c>
      <c r="J16" s="17">
        <v>660</v>
      </c>
      <c r="K16" s="17">
        <v>40</v>
      </c>
      <c r="L16" s="17"/>
      <c r="M16" s="17"/>
      <c r="N16" s="10"/>
      <c r="O16" s="45"/>
      <c r="P16" s="45"/>
    </row>
    <row r="17" spans="1:21" s="89" customFormat="1" ht="47.25">
      <c r="A17" s="40" t="s">
        <v>111</v>
      </c>
      <c r="B17" s="44" t="s">
        <v>112</v>
      </c>
      <c r="C17" s="83" t="s">
        <v>100</v>
      </c>
      <c r="D17" s="83"/>
      <c r="E17" s="84"/>
      <c r="F17" s="85"/>
      <c r="G17" s="86"/>
      <c r="H17" s="87"/>
      <c r="I17" s="87"/>
      <c r="J17" s="87"/>
      <c r="K17" s="87">
        <v>2028.55</v>
      </c>
      <c r="L17" s="17"/>
      <c r="M17" s="17"/>
      <c r="N17" s="10"/>
      <c r="O17" s="88"/>
      <c r="P17" s="88"/>
    </row>
    <row r="18" spans="1:21" s="38" customFormat="1" ht="63">
      <c r="A18" s="75">
        <v>2</v>
      </c>
      <c r="B18" s="67" t="s">
        <v>35</v>
      </c>
      <c r="C18" s="67"/>
      <c r="D18" s="67"/>
      <c r="E18" s="74"/>
      <c r="F18" s="68"/>
      <c r="G18" s="93">
        <f t="shared" ref="G18:L18" si="2">SUM(G19:G27)</f>
        <v>10619.999</v>
      </c>
      <c r="H18" s="93">
        <f t="shared" si="2"/>
        <v>8720</v>
      </c>
      <c r="I18" s="93">
        <f t="shared" si="2"/>
        <v>10619.999</v>
      </c>
      <c r="J18" s="93">
        <f t="shared" si="2"/>
        <v>1499.9999999999998</v>
      </c>
      <c r="K18" s="93">
        <f t="shared" si="2"/>
        <v>7220</v>
      </c>
      <c r="L18" s="93">
        <f t="shared" si="2"/>
        <v>0</v>
      </c>
      <c r="M18" s="71"/>
      <c r="N18" s="94"/>
      <c r="O18" s="95"/>
      <c r="P18" s="5"/>
      <c r="Q18" s="96"/>
    </row>
    <row r="19" spans="1:21" s="43" customFormat="1" ht="47.25">
      <c r="A19" s="40" t="s">
        <v>113</v>
      </c>
      <c r="B19" s="44" t="s">
        <v>114</v>
      </c>
      <c r="C19" s="83" t="s">
        <v>100</v>
      </c>
      <c r="D19" s="83"/>
      <c r="E19" s="84" t="s">
        <v>115</v>
      </c>
      <c r="F19" s="85" t="s">
        <v>116</v>
      </c>
      <c r="G19" s="86">
        <v>1230.4670000000001</v>
      </c>
      <c r="H19" s="91">
        <v>984.37400000000002</v>
      </c>
      <c r="I19" s="86">
        <v>1230.4670000000001</v>
      </c>
      <c r="J19" s="87">
        <v>80</v>
      </c>
      <c r="K19" s="92">
        <v>904.37400000000002</v>
      </c>
      <c r="L19" s="17"/>
      <c r="M19" s="13"/>
      <c r="N19" s="10"/>
      <c r="O19" s="46"/>
      <c r="P19" s="47"/>
      <c r="Q19" s="47"/>
      <c r="R19" s="47"/>
      <c r="S19" s="47"/>
      <c r="T19" s="47"/>
      <c r="U19" s="47"/>
    </row>
    <row r="20" spans="1:21" s="43" customFormat="1" ht="47.25">
      <c r="A20" s="40" t="s">
        <v>117</v>
      </c>
      <c r="B20" s="44" t="s">
        <v>118</v>
      </c>
      <c r="C20" s="83" t="s">
        <v>100</v>
      </c>
      <c r="D20" s="83"/>
      <c r="E20" s="84" t="s">
        <v>119</v>
      </c>
      <c r="F20" s="85" t="s">
        <v>120</v>
      </c>
      <c r="G20" s="86">
        <v>714.95899999999995</v>
      </c>
      <c r="H20" s="91">
        <v>571.96699999999998</v>
      </c>
      <c r="I20" s="86">
        <v>714.95899999999995</v>
      </c>
      <c r="J20" s="87">
        <v>58.304000000000002</v>
      </c>
      <c r="K20" s="92">
        <v>513.66300000000001</v>
      </c>
      <c r="L20" s="17"/>
      <c r="M20" s="13"/>
      <c r="N20" s="10"/>
      <c r="O20" s="46"/>
      <c r="P20" s="47"/>
      <c r="Q20" s="47"/>
      <c r="R20" s="47"/>
      <c r="S20" s="47"/>
      <c r="T20" s="47"/>
      <c r="U20" s="47"/>
    </row>
    <row r="21" spans="1:21" s="43" customFormat="1" ht="47.25">
      <c r="A21" s="40" t="s">
        <v>121</v>
      </c>
      <c r="B21" s="44" t="s">
        <v>122</v>
      </c>
      <c r="C21" s="83" t="s">
        <v>100</v>
      </c>
      <c r="D21" s="83"/>
      <c r="E21" s="84" t="s">
        <v>123</v>
      </c>
      <c r="F21" s="85" t="s">
        <v>124</v>
      </c>
      <c r="G21" s="86">
        <v>1085.3</v>
      </c>
      <c r="H21" s="91">
        <v>868.24</v>
      </c>
      <c r="I21" s="86">
        <v>1085.3</v>
      </c>
      <c r="J21" s="87">
        <v>72.849999999999994</v>
      </c>
      <c r="K21" s="92">
        <v>795.39</v>
      </c>
      <c r="L21" s="17"/>
      <c r="M21" s="13"/>
      <c r="N21" s="10"/>
      <c r="O21" s="46"/>
      <c r="P21" s="47"/>
      <c r="Q21" s="47"/>
      <c r="R21" s="47"/>
      <c r="S21" s="47"/>
      <c r="T21" s="47"/>
      <c r="U21" s="47"/>
    </row>
    <row r="22" spans="1:21" s="43" customFormat="1" ht="47.25">
      <c r="A22" s="40" t="s">
        <v>125</v>
      </c>
      <c r="B22" s="44" t="s">
        <v>126</v>
      </c>
      <c r="C22" s="83" t="s">
        <v>100</v>
      </c>
      <c r="D22" s="83"/>
      <c r="E22" s="84" t="s">
        <v>127</v>
      </c>
      <c r="F22" s="85" t="s">
        <v>128</v>
      </c>
      <c r="G22" s="86">
        <v>1253.7619999999999</v>
      </c>
      <c r="H22" s="91">
        <v>1003.01</v>
      </c>
      <c r="I22" s="86">
        <v>1253.7619999999999</v>
      </c>
      <c r="J22" s="87">
        <v>77.069999999999993</v>
      </c>
      <c r="K22" s="92">
        <v>925.94</v>
      </c>
      <c r="L22" s="17"/>
      <c r="M22" s="13"/>
      <c r="N22" s="10"/>
      <c r="O22" s="46"/>
      <c r="P22" s="47"/>
      <c r="Q22" s="47"/>
      <c r="R22" s="47"/>
      <c r="S22" s="47"/>
      <c r="T22" s="47"/>
      <c r="U22" s="47"/>
    </row>
    <row r="23" spans="1:21" s="43" customFormat="1" ht="47.25">
      <c r="A23" s="40" t="s">
        <v>129</v>
      </c>
      <c r="B23" s="44" t="s">
        <v>130</v>
      </c>
      <c r="C23" s="83" t="s">
        <v>100</v>
      </c>
      <c r="D23" s="83"/>
      <c r="E23" s="84" t="s">
        <v>131</v>
      </c>
      <c r="F23" s="85" t="s">
        <v>132</v>
      </c>
      <c r="G23" s="86">
        <v>1857.759</v>
      </c>
      <c r="H23" s="91">
        <v>1486.2069999999999</v>
      </c>
      <c r="I23" s="86">
        <v>1857.759</v>
      </c>
      <c r="J23" s="87">
        <v>1084.7629999999999</v>
      </c>
      <c r="K23" s="92">
        <v>401.44400000000002</v>
      </c>
      <c r="L23" s="17"/>
      <c r="M23" s="13"/>
      <c r="N23" s="10"/>
      <c r="O23" s="46"/>
      <c r="P23" s="47"/>
      <c r="Q23" s="47"/>
      <c r="R23" s="47"/>
      <c r="S23" s="47"/>
      <c r="T23" s="47"/>
      <c r="U23" s="47"/>
    </row>
    <row r="24" spans="1:21" s="43" customFormat="1" ht="47.25">
      <c r="A24" s="40" t="s">
        <v>133</v>
      </c>
      <c r="B24" s="44" t="s">
        <v>134</v>
      </c>
      <c r="C24" s="83" t="s">
        <v>100</v>
      </c>
      <c r="D24" s="83"/>
      <c r="E24" s="84" t="s">
        <v>135</v>
      </c>
      <c r="F24" s="85" t="s">
        <v>136</v>
      </c>
      <c r="G24" s="86">
        <v>1692.3969999999999</v>
      </c>
      <c r="H24" s="91">
        <v>1353.9179999999999</v>
      </c>
      <c r="I24" s="86">
        <v>1692.3969999999999</v>
      </c>
      <c r="J24" s="87">
        <v>80</v>
      </c>
      <c r="K24" s="92">
        <v>1273.9179999999999</v>
      </c>
      <c r="L24" s="17"/>
      <c r="M24" s="13"/>
      <c r="N24" s="10"/>
      <c r="O24" s="46"/>
      <c r="P24" s="47"/>
      <c r="Q24" s="47"/>
      <c r="R24" s="47"/>
      <c r="S24" s="47"/>
      <c r="T24" s="47"/>
      <c r="U24" s="47"/>
    </row>
    <row r="25" spans="1:21" s="43" customFormat="1" ht="47.25">
      <c r="A25" s="40" t="s">
        <v>137</v>
      </c>
      <c r="B25" s="44" t="s">
        <v>138</v>
      </c>
      <c r="C25" s="83" t="s">
        <v>100</v>
      </c>
      <c r="D25" s="83"/>
      <c r="E25" s="84" t="s">
        <v>139</v>
      </c>
      <c r="F25" s="85" t="s">
        <v>120</v>
      </c>
      <c r="G25" s="86">
        <v>565.35500000000002</v>
      </c>
      <c r="H25" s="91">
        <v>452.28399999999999</v>
      </c>
      <c r="I25" s="86">
        <v>565.35500000000002</v>
      </c>
      <c r="J25" s="87">
        <v>47.012999999999998</v>
      </c>
      <c r="K25" s="92">
        <v>405.27100000000002</v>
      </c>
      <c r="L25" s="17"/>
      <c r="M25" s="13"/>
      <c r="N25" s="10"/>
      <c r="O25" s="46"/>
      <c r="P25" s="47"/>
      <c r="Q25" s="47"/>
      <c r="R25" s="47"/>
      <c r="S25" s="47"/>
      <c r="T25" s="47"/>
      <c r="U25" s="47"/>
    </row>
    <row r="26" spans="1:21" s="43" customFormat="1" ht="47.25">
      <c r="A26" s="40" t="s">
        <v>140</v>
      </c>
      <c r="B26" s="44" t="s">
        <v>141</v>
      </c>
      <c r="C26" s="83" t="s">
        <v>100</v>
      </c>
      <c r="D26" s="83"/>
      <c r="E26" s="84"/>
      <c r="F26" s="85"/>
      <c r="G26" s="90">
        <v>1110</v>
      </c>
      <c r="H26" s="18">
        <v>1000</v>
      </c>
      <c r="I26" s="90">
        <v>1110</v>
      </c>
      <c r="J26" s="17">
        <v>0</v>
      </c>
      <c r="K26" s="13">
        <v>1000</v>
      </c>
      <c r="L26" s="17"/>
      <c r="M26" s="13"/>
      <c r="N26" s="10"/>
      <c r="O26" s="46"/>
      <c r="P26" s="47"/>
      <c r="Q26" s="47"/>
      <c r="R26" s="47"/>
      <c r="S26" s="47"/>
      <c r="T26" s="47"/>
      <c r="U26" s="47"/>
    </row>
    <row r="27" spans="1:21" s="43" customFormat="1" ht="47.25">
      <c r="A27" s="40" t="s">
        <v>142</v>
      </c>
      <c r="B27" s="44" t="s">
        <v>143</v>
      </c>
      <c r="C27" s="83" t="s">
        <v>100</v>
      </c>
      <c r="D27" s="83"/>
      <c r="E27" s="84"/>
      <c r="F27" s="85"/>
      <c r="G27" s="90">
        <v>1110</v>
      </c>
      <c r="H27" s="18">
        <v>1000</v>
      </c>
      <c r="I27" s="90">
        <v>1110</v>
      </c>
      <c r="J27" s="17">
        <v>0</v>
      </c>
      <c r="K27" s="13">
        <v>1000</v>
      </c>
      <c r="L27" s="17"/>
      <c r="M27" s="13"/>
      <c r="N27" s="10"/>
      <c r="O27" s="46"/>
      <c r="P27" s="47"/>
      <c r="Q27" s="47"/>
      <c r="R27" s="47"/>
      <c r="S27" s="47"/>
      <c r="T27" s="47"/>
      <c r="U27" s="47"/>
    </row>
    <row r="28" spans="1:21" s="48" customFormat="1">
      <c r="A28" s="49"/>
      <c r="B28" s="50"/>
      <c r="C28" s="50"/>
      <c r="D28" s="50"/>
      <c r="E28" s="51"/>
      <c r="F28" s="52"/>
      <c r="G28" s="53"/>
      <c r="H28" s="54"/>
      <c r="I28" s="54"/>
      <c r="J28" s="54"/>
      <c r="K28" s="53"/>
      <c r="L28" s="53"/>
      <c r="M28" s="27"/>
    </row>
    <row r="29" spans="1:21" s="47" customFormat="1">
      <c r="A29" s="55"/>
      <c r="B29" s="56"/>
      <c r="C29" s="56"/>
      <c r="D29" s="56"/>
      <c r="E29" s="32"/>
      <c r="F29" s="33"/>
      <c r="G29" s="34"/>
      <c r="H29" s="35"/>
      <c r="I29" s="35"/>
      <c r="J29" s="35"/>
      <c r="K29" s="34"/>
      <c r="L29" s="34"/>
      <c r="M29" s="57"/>
      <c r="N29" s="58"/>
      <c r="O29" s="58"/>
      <c r="P29" s="58"/>
      <c r="Q29" s="58"/>
      <c r="R29" s="58"/>
      <c r="S29" s="58"/>
      <c r="T29" s="58"/>
    </row>
    <row r="30" spans="1:21" s="6" customFormat="1">
      <c r="A30" s="31"/>
      <c r="B30" s="56"/>
      <c r="C30" s="56"/>
      <c r="D30" s="56"/>
      <c r="E30" s="32"/>
      <c r="F30" s="33"/>
      <c r="G30" s="34"/>
      <c r="H30" s="35"/>
      <c r="I30" s="35"/>
      <c r="J30" s="35"/>
      <c r="K30" s="34"/>
      <c r="L30" s="34"/>
      <c r="M30" s="8"/>
      <c r="N30" s="3"/>
      <c r="O30" s="3"/>
      <c r="P30" s="3"/>
      <c r="Q30" s="3"/>
      <c r="R30" s="3"/>
      <c r="S30" s="3"/>
      <c r="T30" s="3"/>
    </row>
    <row r="31" spans="1:21" s="4" customFormat="1">
      <c r="A31" s="31"/>
      <c r="B31" s="56"/>
      <c r="C31" s="56"/>
      <c r="D31" s="56"/>
      <c r="E31" s="32"/>
      <c r="F31" s="33"/>
      <c r="G31" s="34"/>
      <c r="H31" s="35"/>
      <c r="I31" s="35"/>
      <c r="J31" s="35"/>
      <c r="K31" s="34"/>
      <c r="L31" s="34"/>
      <c r="M31" s="8"/>
      <c r="N31" s="3"/>
      <c r="O31" s="3"/>
      <c r="P31" s="3"/>
      <c r="Q31" s="3"/>
      <c r="R31" s="3"/>
      <c r="S31" s="3"/>
      <c r="T31" s="3"/>
    </row>
    <row r="32" spans="1:21" s="48" customFormat="1">
      <c r="A32" s="31"/>
      <c r="B32" s="56"/>
      <c r="C32" s="56"/>
      <c r="D32" s="56"/>
      <c r="E32" s="32"/>
      <c r="F32" s="33"/>
      <c r="G32" s="34"/>
      <c r="H32" s="35"/>
      <c r="I32" s="35"/>
      <c r="J32" s="35"/>
      <c r="K32" s="34"/>
      <c r="L32" s="34"/>
      <c r="M32" s="32"/>
      <c r="N32" s="31"/>
      <c r="O32" s="31"/>
      <c r="P32" s="31"/>
      <c r="Q32" s="31"/>
      <c r="R32" s="31"/>
      <c r="S32" s="31"/>
      <c r="T32" s="31"/>
    </row>
    <row r="33" spans="1:20" s="47" customFormat="1">
      <c r="A33" s="31"/>
      <c r="B33" s="56"/>
      <c r="C33" s="56"/>
      <c r="D33" s="56"/>
      <c r="E33" s="32"/>
      <c r="F33" s="33"/>
      <c r="G33" s="34"/>
      <c r="H33" s="35"/>
      <c r="I33" s="35"/>
      <c r="J33" s="35"/>
      <c r="K33" s="34"/>
      <c r="L33" s="34"/>
      <c r="M33" s="32"/>
      <c r="N33" s="31"/>
      <c r="O33" s="31"/>
      <c r="P33" s="31"/>
      <c r="Q33" s="31"/>
      <c r="R33" s="31"/>
      <c r="S33" s="31"/>
      <c r="T33" s="31"/>
    </row>
    <row r="37" spans="1:20" s="56" customFormat="1">
      <c r="A37" s="31"/>
      <c r="E37" s="32"/>
      <c r="F37" s="33"/>
      <c r="G37" s="34"/>
      <c r="H37" s="35"/>
      <c r="I37" s="35"/>
      <c r="J37" s="35"/>
      <c r="K37" s="34"/>
      <c r="L37" s="34"/>
      <c r="M37" s="32"/>
      <c r="N37" s="31"/>
      <c r="O37" s="31"/>
      <c r="P37" s="31"/>
      <c r="Q37" s="31"/>
      <c r="R37" s="31"/>
      <c r="S37" s="31"/>
      <c r="T37" s="31"/>
    </row>
    <row r="38" spans="1:20" s="56" customFormat="1">
      <c r="A38" s="31"/>
      <c r="E38" s="32"/>
      <c r="F38" s="33"/>
      <c r="G38" s="34"/>
      <c r="H38" s="35"/>
      <c r="I38" s="35"/>
      <c r="J38" s="35"/>
      <c r="K38" s="34"/>
      <c r="L38" s="34"/>
      <c r="M38" s="32"/>
      <c r="N38" s="31"/>
      <c r="O38" s="31"/>
      <c r="P38" s="31"/>
      <c r="Q38" s="31"/>
      <c r="R38" s="31"/>
      <c r="S38" s="31"/>
      <c r="T38" s="31"/>
    </row>
  </sheetData>
  <mergeCells count="22">
    <mergeCell ref="L9:L11"/>
    <mergeCell ref="M9:M11"/>
    <mergeCell ref="F10:F11"/>
    <mergeCell ref="A9:A11"/>
    <mergeCell ref="B9:B11"/>
    <mergeCell ref="E9:E11"/>
    <mergeCell ref="F9:H9"/>
    <mergeCell ref="I9:I11"/>
    <mergeCell ref="G10:H10"/>
    <mergeCell ref="J9:J11"/>
    <mergeCell ref="K9:K11"/>
    <mergeCell ref="C9:D9"/>
    <mergeCell ref="C10:C11"/>
    <mergeCell ref="D10:D11"/>
    <mergeCell ref="A1:M1"/>
    <mergeCell ref="A2:B2"/>
    <mergeCell ref="A3:M3"/>
    <mergeCell ref="A4:M4"/>
    <mergeCell ref="A8:M8"/>
    <mergeCell ref="A5:M5"/>
    <mergeCell ref="A6:M6"/>
    <mergeCell ref="A7:M7"/>
  </mergeCells>
  <pageMargins left="0.5" right="0.5" top="0.5" bottom="0.5" header="0.118110236220472" footer="0.118110236220472"/>
  <pageSetup paperSize="9" scale="9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70" zoomScaleNormal="70" workbookViewId="0">
      <selection activeCell="J25" sqref="J25"/>
    </sheetView>
  </sheetViews>
  <sheetFormatPr defaultColWidth="9.140625" defaultRowHeight="15.75"/>
  <cols>
    <col min="1" max="1" width="5.5703125" style="31" customWidth="1"/>
    <col min="2" max="2" width="35.7109375" style="56" customWidth="1"/>
    <col min="3" max="4" width="14.7109375" style="56" hidden="1" customWidth="1"/>
    <col min="5" max="5" width="13.5703125" style="32" hidden="1" customWidth="1"/>
    <col min="6" max="6" width="17.5703125" style="33" customWidth="1"/>
    <col min="7" max="7" width="11.5703125" style="34" customWidth="1"/>
    <col min="8" max="8" width="12.5703125" style="35" customWidth="1"/>
    <col min="9" max="10" width="11.7109375" style="35" customWidth="1"/>
    <col min="11" max="12" width="11.7109375" style="34" customWidth="1"/>
    <col min="13" max="13" width="10.140625" style="32" customWidth="1"/>
    <col min="14" max="14" width="16.140625" style="31" customWidth="1"/>
    <col min="15" max="15" width="13" style="31" bestFit="1" customWidth="1"/>
    <col min="16" max="17" width="13.7109375" style="31" bestFit="1" customWidth="1"/>
    <col min="18" max="16384" width="9.140625" style="31"/>
  </cols>
  <sheetData>
    <row r="1" spans="1:20">
      <c r="A1" s="219" t="s">
        <v>96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30"/>
    </row>
    <row r="2" spans="1:20">
      <c r="A2" s="220" t="s">
        <v>36</v>
      </c>
      <c r="B2" s="220"/>
      <c r="C2" s="59"/>
      <c r="D2" s="80"/>
    </row>
    <row r="3" spans="1:20">
      <c r="A3" s="221" t="s">
        <v>21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</row>
    <row r="4" spans="1:20">
      <c r="A4" s="221" t="s">
        <v>30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20" hidden="1">
      <c r="A5" s="223" t="s">
        <v>345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20" hidden="1">
      <c r="A6" s="223" t="s">
        <v>349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</row>
    <row r="7" spans="1:20">
      <c r="A7" s="223" t="s">
        <v>350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</row>
    <row r="8" spans="1:20">
      <c r="A8" s="222" t="s">
        <v>14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20" ht="15.6" customHeight="1">
      <c r="A9" s="230" t="s">
        <v>0</v>
      </c>
      <c r="B9" s="230" t="s">
        <v>11</v>
      </c>
      <c r="C9" s="236" t="s">
        <v>39</v>
      </c>
      <c r="D9" s="237"/>
      <c r="E9" s="230" t="s">
        <v>15</v>
      </c>
      <c r="F9" s="231" t="s">
        <v>16</v>
      </c>
      <c r="G9" s="231"/>
      <c r="H9" s="231"/>
      <c r="I9" s="232" t="s">
        <v>22</v>
      </c>
      <c r="J9" s="232" t="s">
        <v>23</v>
      </c>
      <c r="K9" s="224" t="s">
        <v>10</v>
      </c>
      <c r="L9" s="224" t="s">
        <v>40</v>
      </c>
      <c r="M9" s="227" t="s">
        <v>18</v>
      </c>
    </row>
    <row r="10" spans="1:20">
      <c r="A10" s="230"/>
      <c r="B10" s="230"/>
      <c r="C10" s="202" t="s">
        <v>149</v>
      </c>
      <c r="D10" s="202" t="s">
        <v>150</v>
      </c>
      <c r="E10" s="230"/>
      <c r="F10" s="230" t="s">
        <v>17</v>
      </c>
      <c r="G10" s="235" t="s">
        <v>9</v>
      </c>
      <c r="H10" s="235"/>
      <c r="I10" s="233"/>
      <c r="J10" s="233"/>
      <c r="K10" s="225"/>
      <c r="L10" s="225"/>
      <c r="M10" s="228"/>
    </row>
    <row r="11" spans="1:20" ht="47.25">
      <c r="A11" s="230"/>
      <c r="B11" s="230"/>
      <c r="C11" s="203"/>
      <c r="D11" s="203"/>
      <c r="E11" s="230"/>
      <c r="F11" s="230"/>
      <c r="G11" s="36" t="s">
        <v>12</v>
      </c>
      <c r="H11" s="1" t="s">
        <v>31</v>
      </c>
      <c r="I11" s="234"/>
      <c r="J11" s="234"/>
      <c r="K11" s="226"/>
      <c r="L11" s="226"/>
      <c r="M11" s="229"/>
    </row>
    <row r="12" spans="1:20" s="39" customFormat="1">
      <c r="A12" s="37"/>
      <c r="B12" s="27" t="s">
        <v>13</v>
      </c>
      <c r="C12" s="27"/>
      <c r="D12" s="81"/>
      <c r="E12" s="27"/>
      <c r="F12" s="27"/>
      <c r="G12" s="16">
        <f>G13+G16</f>
        <v>20000</v>
      </c>
      <c r="H12" s="16">
        <f t="shared" ref="H12:L12" si="0">H13+H16</f>
        <v>4620</v>
      </c>
      <c r="I12" s="16">
        <f t="shared" si="0"/>
        <v>5120</v>
      </c>
      <c r="J12" s="16">
        <f t="shared" si="0"/>
        <v>1500</v>
      </c>
      <c r="K12" s="16">
        <f t="shared" si="0"/>
        <v>7020</v>
      </c>
      <c r="L12" s="16">
        <f t="shared" si="0"/>
        <v>0</v>
      </c>
      <c r="M12" s="9"/>
      <c r="N12" s="38"/>
      <c r="O12" s="5"/>
      <c r="P12" s="38"/>
      <c r="Q12" s="38"/>
      <c r="R12" s="38"/>
      <c r="S12" s="38"/>
      <c r="T12" s="38"/>
    </row>
    <row r="13" spans="1:20" s="38" customFormat="1" ht="63">
      <c r="A13" s="170">
        <v>1</v>
      </c>
      <c r="B13" s="67" t="s">
        <v>34</v>
      </c>
      <c r="C13" s="67"/>
      <c r="D13" s="67"/>
      <c r="E13" s="169"/>
      <c r="F13" s="68"/>
      <c r="G13" s="93">
        <f>SUM(G14:G15)</f>
        <v>10000</v>
      </c>
      <c r="H13" s="93">
        <f t="shared" ref="H13:L13" si="1">SUM(H14:H15)</f>
        <v>1600</v>
      </c>
      <c r="I13" s="93">
        <f t="shared" si="1"/>
        <v>2100</v>
      </c>
      <c r="J13" s="93">
        <f t="shared" si="1"/>
        <v>1500</v>
      </c>
      <c r="K13" s="93">
        <f t="shared" si="1"/>
        <v>4000</v>
      </c>
      <c r="L13" s="93">
        <f t="shared" si="1"/>
        <v>0</v>
      </c>
      <c r="M13" s="71"/>
    </row>
    <row r="14" spans="1:20" s="43" customFormat="1" ht="63">
      <c r="A14" s="40" t="s">
        <v>20</v>
      </c>
      <c r="B14" s="44" t="s">
        <v>255</v>
      </c>
      <c r="C14" s="173" t="s">
        <v>257</v>
      </c>
      <c r="D14" s="173"/>
      <c r="E14" s="84">
        <v>8024468</v>
      </c>
      <c r="F14" s="41" t="s">
        <v>256</v>
      </c>
      <c r="G14" s="42">
        <v>10000</v>
      </c>
      <c r="H14" s="17">
        <v>1600</v>
      </c>
      <c r="I14" s="17">
        <v>2100</v>
      </c>
      <c r="J14" s="17">
        <v>1500</v>
      </c>
      <c r="K14" s="17">
        <v>600</v>
      </c>
      <c r="L14" s="17"/>
      <c r="M14" s="10"/>
      <c r="N14" s="45"/>
      <c r="O14" s="45"/>
    </row>
    <row r="15" spans="1:20" s="43" customFormat="1">
      <c r="A15" s="40" t="s">
        <v>20</v>
      </c>
      <c r="B15" s="44" t="s">
        <v>112</v>
      </c>
      <c r="C15" s="44"/>
      <c r="D15" s="44"/>
      <c r="E15" s="26"/>
      <c r="F15" s="41"/>
      <c r="G15" s="42"/>
      <c r="H15" s="18"/>
      <c r="I15" s="18"/>
      <c r="J15" s="17"/>
      <c r="K15" s="15">
        <v>3400</v>
      </c>
      <c r="L15" s="17"/>
      <c r="M15" s="10"/>
      <c r="N15" s="45"/>
    </row>
    <row r="16" spans="1:20" s="38" customFormat="1" ht="63">
      <c r="A16" s="170">
        <v>2</v>
      </c>
      <c r="B16" s="67" t="s">
        <v>35</v>
      </c>
      <c r="C16" s="67"/>
      <c r="D16" s="67"/>
      <c r="E16" s="169"/>
      <c r="F16" s="68"/>
      <c r="G16" s="93">
        <f>G17</f>
        <v>10000</v>
      </c>
      <c r="H16" s="93">
        <f t="shared" ref="H16:K16" si="2">H17</f>
        <v>3020</v>
      </c>
      <c r="I16" s="93">
        <f t="shared" si="2"/>
        <v>3020</v>
      </c>
      <c r="J16" s="93">
        <f t="shared" si="2"/>
        <v>0</v>
      </c>
      <c r="K16" s="93">
        <f t="shared" si="2"/>
        <v>3020</v>
      </c>
      <c r="L16" s="70"/>
      <c r="M16" s="71"/>
      <c r="N16" s="94"/>
      <c r="O16" s="95"/>
      <c r="P16" s="5"/>
      <c r="Q16" s="96"/>
    </row>
    <row r="17" spans="1:20" s="43" customFormat="1" ht="63">
      <c r="A17" s="40" t="s">
        <v>20</v>
      </c>
      <c r="B17" s="44" t="s">
        <v>255</v>
      </c>
      <c r="C17" s="173" t="s">
        <v>257</v>
      </c>
      <c r="D17" s="173"/>
      <c r="E17" s="84">
        <v>8024468</v>
      </c>
      <c r="F17" s="41" t="s">
        <v>256</v>
      </c>
      <c r="G17" s="42">
        <v>10000</v>
      </c>
      <c r="H17" s="17">
        <v>3020</v>
      </c>
      <c r="I17" s="17">
        <v>3020</v>
      </c>
      <c r="J17" s="17">
        <v>0</v>
      </c>
      <c r="K17" s="17">
        <v>3020</v>
      </c>
      <c r="L17" s="17"/>
      <c r="M17" s="168"/>
      <c r="N17" s="45"/>
      <c r="O17" s="45"/>
    </row>
    <row r="18" spans="1:20" s="48" customFormat="1">
      <c r="A18" s="49"/>
      <c r="B18" s="50"/>
      <c r="C18" s="50"/>
      <c r="D18" s="50"/>
      <c r="E18" s="51"/>
      <c r="F18" s="52"/>
      <c r="G18" s="53"/>
      <c r="H18" s="54"/>
      <c r="I18" s="54"/>
      <c r="J18" s="54"/>
      <c r="K18" s="53"/>
      <c r="L18" s="53"/>
      <c r="M18" s="27"/>
    </row>
    <row r="19" spans="1:20" s="47" customFormat="1">
      <c r="A19" s="55"/>
      <c r="B19" s="56"/>
      <c r="C19" s="56"/>
      <c r="D19" s="56"/>
      <c r="E19" s="32"/>
      <c r="F19" s="33"/>
      <c r="G19" s="34"/>
      <c r="H19" s="35"/>
      <c r="I19" s="35"/>
      <c r="J19" s="35"/>
      <c r="K19" s="34"/>
      <c r="L19" s="34"/>
      <c r="M19" s="57"/>
      <c r="N19" s="58"/>
      <c r="O19" s="58"/>
      <c r="P19" s="58"/>
      <c r="Q19" s="58"/>
      <c r="R19" s="58"/>
      <c r="S19" s="58"/>
      <c r="T19" s="58"/>
    </row>
    <row r="20" spans="1:20" s="6" customFormat="1">
      <c r="A20" s="31"/>
      <c r="B20" s="56"/>
      <c r="C20" s="56"/>
      <c r="D20" s="56"/>
      <c r="E20" s="32"/>
      <c r="F20" s="33"/>
      <c r="G20" s="34"/>
      <c r="H20" s="35"/>
      <c r="I20" s="35"/>
      <c r="J20" s="35"/>
      <c r="K20" s="34"/>
      <c r="L20" s="34"/>
      <c r="M20" s="8"/>
      <c r="N20" s="3"/>
      <c r="O20" s="3"/>
      <c r="P20" s="3"/>
      <c r="Q20" s="3"/>
      <c r="R20" s="3"/>
      <c r="S20" s="3"/>
      <c r="T20" s="3"/>
    </row>
    <row r="21" spans="1:20" s="4" customFormat="1">
      <c r="A21" s="31"/>
      <c r="B21" s="56"/>
      <c r="C21" s="56"/>
      <c r="D21" s="56"/>
      <c r="E21" s="32"/>
      <c r="F21" s="33"/>
      <c r="G21" s="34"/>
      <c r="H21" s="35"/>
      <c r="I21" s="35"/>
      <c r="J21" s="35"/>
      <c r="K21" s="34"/>
      <c r="L21" s="34"/>
      <c r="M21" s="8"/>
      <c r="N21" s="3"/>
      <c r="O21" s="3"/>
      <c r="P21" s="3"/>
      <c r="Q21" s="3"/>
      <c r="R21" s="3"/>
      <c r="S21" s="3"/>
      <c r="T21" s="3"/>
    </row>
    <row r="22" spans="1:20" s="48" customFormat="1">
      <c r="A22" s="31"/>
      <c r="B22" s="56"/>
      <c r="C22" s="56"/>
      <c r="D22" s="56"/>
      <c r="E22" s="32"/>
      <c r="F22" s="33"/>
      <c r="G22" s="34"/>
      <c r="H22" s="35"/>
      <c r="I22" s="35"/>
      <c r="J22" s="35"/>
      <c r="K22" s="34"/>
      <c r="L22" s="34"/>
      <c r="M22" s="32"/>
      <c r="N22" s="31"/>
      <c r="O22" s="31"/>
      <c r="P22" s="31"/>
      <c r="Q22" s="31"/>
      <c r="R22" s="31"/>
      <c r="S22" s="31"/>
      <c r="T22" s="31"/>
    </row>
    <row r="23" spans="1:20" s="47" customFormat="1">
      <c r="A23" s="31"/>
      <c r="B23" s="56"/>
      <c r="C23" s="56"/>
      <c r="D23" s="56"/>
      <c r="E23" s="32"/>
      <c r="F23" s="33"/>
      <c r="G23" s="34"/>
      <c r="H23" s="35"/>
      <c r="I23" s="35"/>
      <c r="J23" s="35"/>
      <c r="K23" s="34"/>
      <c r="L23" s="34"/>
      <c r="M23" s="32"/>
      <c r="N23" s="31"/>
      <c r="O23" s="31"/>
      <c r="P23" s="31"/>
      <c r="Q23" s="31"/>
      <c r="R23" s="31"/>
      <c r="S23" s="31"/>
      <c r="T23" s="31"/>
    </row>
    <row r="27" spans="1:20" s="56" customFormat="1">
      <c r="A27" s="31"/>
      <c r="E27" s="32"/>
      <c r="F27" s="33"/>
      <c r="G27" s="34"/>
      <c r="H27" s="35"/>
      <c r="I27" s="35"/>
      <c r="J27" s="35"/>
      <c r="K27" s="34"/>
      <c r="L27" s="34"/>
      <c r="M27" s="32"/>
      <c r="N27" s="31"/>
      <c r="O27" s="31"/>
      <c r="P27" s="31"/>
      <c r="Q27" s="31"/>
      <c r="R27" s="31"/>
      <c r="S27" s="31"/>
      <c r="T27" s="31"/>
    </row>
    <row r="28" spans="1:20" s="56" customFormat="1">
      <c r="A28" s="31"/>
      <c r="E28" s="32"/>
      <c r="F28" s="33"/>
      <c r="G28" s="34"/>
      <c r="H28" s="35"/>
      <c r="I28" s="35"/>
      <c r="J28" s="35"/>
      <c r="K28" s="34"/>
      <c r="L28" s="34"/>
      <c r="M28" s="32"/>
      <c r="N28" s="31"/>
      <c r="O28" s="31"/>
      <c r="P28" s="31"/>
      <c r="Q28" s="31"/>
      <c r="R28" s="31"/>
      <c r="S28" s="31"/>
      <c r="T28" s="31"/>
    </row>
  </sheetData>
  <mergeCells count="22">
    <mergeCell ref="L9:L11"/>
    <mergeCell ref="M9:M11"/>
    <mergeCell ref="F10:F11"/>
    <mergeCell ref="A9:A11"/>
    <mergeCell ref="B9:B11"/>
    <mergeCell ref="E9:E11"/>
    <mergeCell ref="F9:H9"/>
    <mergeCell ref="I9:I11"/>
    <mergeCell ref="G10:H10"/>
    <mergeCell ref="J9:J11"/>
    <mergeCell ref="K9:K11"/>
    <mergeCell ref="C9:D9"/>
    <mergeCell ref="C10:C11"/>
    <mergeCell ref="D10:D11"/>
    <mergeCell ref="A1:M1"/>
    <mergeCell ref="A2:B2"/>
    <mergeCell ref="A3:M3"/>
    <mergeCell ref="A4:M4"/>
    <mergeCell ref="A8:M8"/>
    <mergeCell ref="A5:M5"/>
    <mergeCell ref="A6:M6"/>
    <mergeCell ref="A7:M7"/>
  </mergeCells>
  <pageMargins left="0.5" right="0.5" top="0.5" bottom="0.5" header="0.118110236220472" footer="0.118110236220472"/>
  <pageSetup paperSize="9" scale="9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zoomScale="70" zoomScaleNormal="70" workbookViewId="0">
      <selection activeCell="S17" sqref="S17"/>
    </sheetView>
  </sheetViews>
  <sheetFormatPr defaultColWidth="9.140625" defaultRowHeight="15.75"/>
  <cols>
    <col min="1" max="1" width="5.5703125" style="116" customWidth="1"/>
    <col min="2" max="2" width="35.7109375" style="147" customWidth="1"/>
    <col min="3" max="4" width="14.7109375" style="147" hidden="1" customWidth="1"/>
    <col min="5" max="5" width="13.5703125" style="118" hidden="1" customWidth="1"/>
    <col min="6" max="6" width="17.5703125" style="119" customWidth="1"/>
    <col min="7" max="7" width="11.5703125" style="120" customWidth="1"/>
    <col min="8" max="8" width="12.5703125" style="121" customWidth="1"/>
    <col min="9" max="10" width="11.7109375" style="121" customWidth="1"/>
    <col min="11" max="12" width="11.7109375" style="120" customWidth="1"/>
    <col min="13" max="13" width="12.42578125" style="118" customWidth="1"/>
    <col min="14" max="14" width="13" style="116" bestFit="1" customWidth="1"/>
    <col min="15" max="16" width="13.7109375" style="116" bestFit="1" customWidth="1"/>
    <col min="17" max="16384" width="9.140625" style="116"/>
  </cols>
  <sheetData>
    <row r="1" spans="1:19">
      <c r="A1" s="210" t="s">
        <v>97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9">
      <c r="A2" s="211" t="s">
        <v>37</v>
      </c>
      <c r="B2" s="211"/>
      <c r="C2" s="160"/>
      <c r="D2" s="160"/>
    </row>
    <row r="3" spans="1:19">
      <c r="A3" s="199" t="s">
        <v>21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9">
      <c r="A4" s="199" t="s">
        <v>30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5" spans="1:19" hidden="1">
      <c r="A5" s="209" t="s">
        <v>345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9" hidden="1">
      <c r="A6" s="209" t="s">
        <v>349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</row>
    <row r="7" spans="1:19">
      <c r="A7" s="209" t="s">
        <v>350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</row>
    <row r="8" spans="1:19">
      <c r="A8" s="212" t="s">
        <v>14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</row>
    <row r="9" spans="1:19">
      <c r="A9" s="213" t="s">
        <v>0</v>
      </c>
      <c r="B9" s="213" t="s">
        <v>11</v>
      </c>
      <c r="C9" s="213" t="s">
        <v>39</v>
      </c>
      <c r="D9" s="213"/>
      <c r="E9" s="213" t="s">
        <v>15</v>
      </c>
      <c r="F9" s="214" t="s">
        <v>16</v>
      </c>
      <c r="G9" s="214"/>
      <c r="H9" s="214"/>
      <c r="I9" s="243" t="s">
        <v>22</v>
      </c>
      <c r="J9" s="243" t="s">
        <v>23</v>
      </c>
      <c r="K9" s="242" t="s">
        <v>10</v>
      </c>
      <c r="L9" s="242" t="s">
        <v>40</v>
      </c>
      <c r="M9" s="213" t="s">
        <v>18</v>
      </c>
    </row>
    <row r="10" spans="1:19">
      <c r="A10" s="213"/>
      <c r="B10" s="213"/>
      <c r="C10" s="213" t="s">
        <v>149</v>
      </c>
      <c r="D10" s="213" t="s">
        <v>150</v>
      </c>
      <c r="E10" s="213"/>
      <c r="F10" s="213" t="s">
        <v>17</v>
      </c>
      <c r="G10" s="215" t="s">
        <v>9</v>
      </c>
      <c r="H10" s="215"/>
      <c r="I10" s="243"/>
      <c r="J10" s="243"/>
      <c r="K10" s="242"/>
      <c r="L10" s="242"/>
      <c r="M10" s="213"/>
    </row>
    <row r="11" spans="1:19" ht="47.25">
      <c r="A11" s="213"/>
      <c r="B11" s="213"/>
      <c r="C11" s="213"/>
      <c r="D11" s="213"/>
      <c r="E11" s="213"/>
      <c r="F11" s="213"/>
      <c r="G11" s="177" t="s">
        <v>12</v>
      </c>
      <c r="H11" s="123" t="s">
        <v>31</v>
      </c>
      <c r="I11" s="243"/>
      <c r="J11" s="243"/>
      <c r="K11" s="242"/>
      <c r="L11" s="242"/>
      <c r="M11" s="213"/>
    </row>
    <row r="12" spans="1:19" s="126" customFormat="1">
      <c r="A12" s="176"/>
      <c r="B12" s="175" t="s">
        <v>13</v>
      </c>
      <c r="C12" s="175"/>
      <c r="D12" s="175"/>
      <c r="E12" s="175"/>
      <c r="F12" s="175"/>
      <c r="G12" s="16">
        <f>G13+G24</f>
        <v>38649</v>
      </c>
      <c r="H12" s="16">
        <f>H13+H24</f>
        <v>12220</v>
      </c>
      <c r="I12" s="16">
        <f>I13+I24</f>
        <v>12220</v>
      </c>
      <c r="J12" s="16">
        <f>J13+J24</f>
        <v>4700</v>
      </c>
      <c r="K12" s="16">
        <f>K13+K24</f>
        <v>8020</v>
      </c>
      <c r="L12" s="16">
        <f>SUM(L13:L31)</f>
        <v>0</v>
      </c>
      <c r="M12" s="9"/>
      <c r="N12" s="5"/>
      <c r="O12" s="125"/>
      <c r="P12" s="125"/>
      <c r="Q12" s="125"/>
      <c r="R12" s="125"/>
      <c r="S12" s="125"/>
    </row>
    <row r="13" spans="1:19" s="125" customFormat="1" ht="63">
      <c r="A13" s="176">
        <v>1</v>
      </c>
      <c r="B13" s="127" t="s">
        <v>34</v>
      </c>
      <c r="C13" s="127"/>
      <c r="D13" s="127"/>
      <c r="E13" s="175"/>
      <c r="F13" s="128"/>
      <c r="G13" s="69">
        <f t="shared" ref="G13:J13" si="0">SUM(G14:G23)</f>
        <v>32574</v>
      </c>
      <c r="H13" s="69">
        <f t="shared" si="0"/>
        <v>9700</v>
      </c>
      <c r="I13" s="69">
        <f t="shared" si="0"/>
        <v>9700</v>
      </c>
      <c r="J13" s="69">
        <f t="shared" si="0"/>
        <v>4700</v>
      </c>
      <c r="K13" s="69">
        <f>SUM(K14:K23)</f>
        <v>5000</v>
      </c>
      <c r="L13" s="70"/>
      <c r="M13" s="71"/>
    </row>
    <row r="14" spans="1:19" s="113" customFormat="1" ht="63">
      <c r="A14" s="61" t="s">
        <v>20</v>
      </c>
      <c r="B14" s="62" t="s">
        <v>43</v>
      </c>
      <c r="C14" s="171" t="s">
        <v>66</v>
      </c>
      <c r="D14" s="171"/>
      <c r="E14" s="63">
        <v>7960642</v>
      </c>
      <c r="F14" s="61" t="s">
        <v>44</v>
      </c>
      <c r="G14" s="76">
        <v>6500</v>
      </c>
      <c r="H14" s="76">
        <v>6480</v>
      </c>
      <c r="I14" s="76">
        <v>6480</v>
      </c>
      <c r="J14" s="77">
        <v>4700</v>
      </c>
      <c r="K14" s="76">
        <v>1780</v>
      </c>
      <c r="L14" s="17"/>
      <c r="M14" s="17"/>
    </row>
    <row r="15" spans="1:19" s="113" customFormat="1" ht="63">
      <c r="A15" s="61" t="s">
        <v>20</v>
      </c>
      <c r="B15" s="64" t="s">
        <v>45</v>
      </c>
      <c r="C15" s="171" t="s">
        <v>66</v>
      </c>
      <c r="D15" s="171"/>
      <c r="E15" s="63">
        <v>7995137</v>
      </c>
      <c r="F15" s="65" t="s">
        <v>46</v>
      </c>
      <c r="G15" s="76">
        <v>8742</v>
      </c>
      <c r="H15" s="76">
        <v>606</v>
      </c>
      <c r="I15" s="76">
        <v>606</v>
      </c>
      <c r="J15" s="77"/>
      <c r="K15" s="76">
        <v>606</v>
      </c>
      <c r="L15" s="17"/>
      <c r="M15" s="17"/>
    </row>
    <row r="16" spans="1:19" s="113" customFormat="1" ht="63">
      <c r="A16" s="61" t="s">
        <v>20</v>
      </c>
      <c r="B16" s="62" t="s">
        <v>47</v>
      </c>
      <c r="C16" s="171" t="s">
        <v>66</v>
      </c>
      <c r="D16" s="171"/>
      <c r="E16" s="63">
        <v>7995842</v>
      </c>
      <c r="F16" s="65" t="s">
        <v>48</v>
      </c>
      <c r="G16" s="76">
        <v>4000</v>
      </c>
      <c r="H16" s="76">
        <v>200</v>
      </c>
      <c r="I16" s="76">
        <v>200</v>
      </c>
      <c r="J16" s="77"/>
      <c r="K16" s="76">
        <v>200</v>
      </c>
      <c r="L16" s="17"/>
      <c r="M16" s="17"/>
    </row>
    <row r="17" spans="1:16" s="113" customFormat="1" ht="63">
      <c r="A17" s="61" t="s">
        <v>20</v>
      </c>
      <c r="B17" s="66" t="s">
        <v>49</v>
      </c>
      <c r="C17" s="171" t="s">
        <v>66</v>
      </c>
      <c r="D17" s="171"/>
      <c r="E17" s="63">
        <v>7995842</v>
      </c>
      <c r="F17" s="65" t="s">
        <v>50</v>
      </c>
      <c r="G17" s="76">
        <v>3320</v>
      </c>
      <c r="H17" s="76">
        <v>490</v>
      </c>
      <c r="I17" s="76">
        <v>490</v>
      </c>
      <c r="J17" s="77"/>
      <c r="K17" s="76">
        <v>490</v>
      </c>
      <c r="L17" s="17"/>
      <c r="M17" s="17"/>
    </row>
    <row r="18" spans="1:16" s="113" customFormat="1" ht="63">
      <c r="A18" s="61" t="s">
        <v>20</v>
      </c>
      <c r="B18" s="64" t="s">
        <v>51</v>
      </c>
      <c r="C18" s="171" t="s">
        <v>66</v>
      </c>
      <c r="D18" s="171"/>
      <c r="E18" s="63">
        <v>7995136</v>
      </c>
      <c r="F18" s="65" t="s">
        <v>52</v>
      </c>
      <c r="G18" s="76">
        <f>H18+I18+J18+K18</f>
        <v>2700</v>
      </c>
      <c r="H18" s="76">
        <v>900</v>
      </c>
      <c r="I18" s="76">
        <v>900</v>
      </c>
      <c r="J18" s="77"/>
      <c r="K18" s="76">
        <v>900</v>
      </c>
      <c r="L18" s="17"/>
      <c r="M18" s="17"/>
    </row>
    <row r="19" spans="1:16" s="113" customFormat="1" ht="63">
      <c r="A19" s="61" t="s">
        <v>20</v>
      </c>
      <c r="B19" s="62" t="s">
        <v>53</v>
      </c>
      <c r="C19" s="171" t="s">
        <v>66</v>
      </c>
      <c r="D19" s="171"/>
      <c r="E19" s="63">
        <v>7995839</v>
      </c>
      <c r="F19" s="65" t="s">
        <v>54</v>
      </c>
      <c r="G19" s="76">
        <v>4000</v>
      </c>
      <c r="H19" s="76">
        <v>524</v>
      </c>
      <c r="I19" s="76">
        <v>524</v>
      </c>
      <c r="J19" s="77"/>
      <c r="K19" s="76">
        <v>524</v>
      </c>
      <c r="L19" s="17"/>
      <c r="M19" s="17"/>
    </row>
    <row r="20" spans="1:16" s="113" customFormat="1" ht="47.25">
      <c r="A20" s="61" t="s">
        <v>20</v>
      </c>
      <c r="B20" s="62" t="s">
        <v>55</v>
      </c>
      <c r="C20" s="61" t="s">
        <v>56</v>
      </c>
      <c r="D20" s="61" t="s">
        <v>240</v>
      </c>
      <c r="E20" s="61">
        <v>8036576</v>
      </c>
      <c r="F20" s="61" t="s">
        <v>57</v>
      </c>
      <c r="G20" s="76">
        <v>650</v>
      </c>
      <c r="H20" s="76">
        <v>100</v>
      </c>
      <c r="I20" s="76">
        <v>100</v>
      </c>
      <c r="J20" s="77"/>
      <c r="K20" s="76">
        <v>100</v>
      </c>
      <c r="L20" s="17"/>
      <c r="M20" s="17"/>
    </row>
    <row r="21" spans="1:16" s="113" customFormat="1" ht="63">
      <c r="A21" s="61" t="s">
        <v>20</v>
      </c>
      <c r="B21" s="62" t="s">
        <v>58</v>
      </c>
      <c r="C21" s="171" t="s">
        <v>66</v>
      </c>
      <c r="D21" s="171"/>
      <c r="E21" s="61">
        <v>8037601</v>
      </c>
      <c r="F21" s="61" t="s">
        <v>59</v>
      </c>
      <c r="G21" s="76">
        <v>950</v>
      </c>
      <c r="H21" s="76">
        <v>150</v>
      </c>
      <c r="I21" s="76">
        <v>150</v>
      </c>
      <c r="J21" s="77"/>
      <c r="K21" s="76">
        <v>150</v>
      </c>
      <c r="L21" s="17"/>
      <c r="M21" s="17"/>
    </row>
    <row r="22" spans="1:16" ht="63">
      <c r="A22" s="61" t="s">
        <v>20</v>
      </c>
      <c r="B22" s="62" t="s">
        <v>60</v>
      </c>
      <c r="C22" s="171" t="s">
        <v>66</v>
      </c>
      <c r="D22" s="171"/>
      <c r="E22" s="61">
        <v>8037597</v>
      </c>
      <c r="F22" s="61" t="s">
        <v>61</v>
      </c>
      <c r="G22" s="76">
        <v>680</v>
      </c>
      <c r="H22" s="76">
        <v>100</v>
      </c>
      <c r="I22" s="76">
        <v>100</v>
      </c>
      <c r="J22" s="187"/>
      <c r="K22" s="76">
        <v>100</v>
      </c>
      <c r="L22" s="143"/>
      <c r="M22" s="143"/>
    </row>
    <row r="23" spans="1:16" s="113" customFormat="1" ht="47.25">
      <c r="A23" s="61" t="s">
        <v>20</v>
      </c>
      <c r="B23" s="64" t="s">
        <v>62</v>
      </c>
      <c r="C23" s="61" t="s">
        <v>63</v>
      </c>
      <c r="D23" s="61" t="s">
        <v>241</v>
      </c>
      <c r="E23" s="61" t="s">
        <v>64</v>
      </c>
      <c r="F23" s="61" t="s">
        <v>65</v>
      </c>
      <c r="G23" s="172">
        <v>1032</v>
      </c>
      <c r="H23" s="77">
        <v>150</v>
      </c>
      <c r="I23" s="77">
        <v>150</v>
      </c>
      <c r="J23" s="77"/>
      <c r="K23" s="76">
        <v>150</v>
      </c>
      <c r="L23" s="17"/>
      <c r="M23" s="17"/>
    </row>
    <row r="24" spans="1:16" s="125" customFormat="1" ht="63">
      <c r="A24" s="176">
        <v>2</v>
      </c>
      <c r="B24" s="127" t="s">
        <v>35</v>
      </c>
      <c r="C24" s="127"/>
      <c r="D24" s="127"/>
      <c r="E24" s="175"/>
      <c r="F24" s="128"/>
      <c r="G24" s="72">
        <f t="shared" ref="G24:J24" si="1">SUM(G25:G31)</f>
        <v>6075</v>
      </c>
      <c r="H24" s="72">
        <f t="shared" si="1"/>
        <v>2520</v>
      </c>
      <c r="I24" s="72">
        <f t="shared" si="1"/>
        <v>2520</v>
      </c>
      <c r="J24" s="72">
        <f t="shared" si="1"/>
        <v>0</v>
      </c>
      <c r="K24" s="72">
        <f>SUM(K25:K31)</f>
        <v>3020</v>
      </c>
      <c r="L24" s="70"/>
      <c r="M24" s="71"/>
      <c r="N24" s="136"/>
      <c r="O24" s="5"/>
      <c r="P24" s="137"/>
    </row>
    <row r="25" spans="1:16" s="113" customFormat="1" ht="31.5">
      <c r="A25" s="61" t="s">
        <v>20</v>
      </c>
      <c r="B25" s="64" t="s">
        <v>67</v>
      </c>
      <c r="C25" s="61" t="s">
        <v>68</v>
      </c>
      <c r="D25" s="61" t="s">
        <v>242</v>
      </c>
      <c r="E25" s="61" t="s">
        <v>69</v>
      </c>
      <c r="F25" s="61" t="s">
        <v>70</v>
      </c>
      <c r="G25" s="90">
        <v>500</v>
      </c>
      <c r="H25" s="23">
        <v>400</v>
      </c>
      <c r="I25" s="23">
        <v>400</v>
      </c>
      <c r="J25" s="23"/>
      <c r="K25" s="76">
        <v>400</v>
      </c>
      <c r="L25" s="17"/>
      <c r="M25" s="17"/>
    </row>
    <row r="26" spans="1:16" s="113" customFormat="1" ht="47.25">
      <c r="A26" s="61" t="s">
        <v>20</v>
      </c>
      <c r="B26" s="64" t="s">
        <v>71</v>
      </c>
      <c r="C26" s="61" t="s">
        <v>243</v>
      </c>
      <c r="D26" s="61" t="s">
        <v>247</v>
      </c>
      <c r="E26" s="61" t="s">
        <v>69</v>
      </c>
      <c r="F26" s="61" t="s">
        <v>72</v>
      </c>
      <c r="G26" s="90">
        <v>450</v>
      </c>
      <c r="H26" s="23">
        <v>360</v>
      </c>
      <c r="I26" s="23">
        <v>360</v>
      </c>
      <c r="J26" s="23"/>
      <c r="K26" s="76">
        <v>360</v>
      </c>
      <c r="L26" s="17"/>
      <c r="M26" s="17"/>
    </row>
    <row r="27" spans="1:16" s="113" customFormat="1" ht="47.25">
      <c r="A27" s="61" t="s">
        <v>20</v>
      </c>
      <c r="B27" s="64" t="s">
        <v>73</v>
      </c>
      <c r="C27" s="61" t="s">
        <v>244</v>
      </c>
      <c r="D27" s="61" t="s">
        <v>247</v>
      </c>
      <c r="E27" s="61" t="s">
        <v>69</v>
      </c>
      <c r="F27" s="61" t="s">
        <v>74</v>
      </c>
      <c r="G27" s="90">
        <v>1025</v>
      </c>
      <c r="H27" s="23">
        <v>820</v>
      </c>
      <c r="I27" s="23">
        <v>820</v>
      </c>
      <c r="J27" s="23"/>
      <c r="K27" s="76">
        <v>820</v>
      </c>
      <c r="L27" s="17"/>
      <c r="M27" s="17"/>
    </row>
    <row r="28" spans="1:16" s="113" customFormat="1" ht="47.25">
      <c r="A28" s="61" t="s">
        <v>20</v>
      </c>
      <c r="B28" s="64" t="s">
        <v>75</v>
      </c>
      <c r="C28" s="61" t="s">
        <v>245</v>
      </c>
      <c r="D28" s="61" t="s">
        <v>240</v>
      </c>
      <c r="E28" s="61" t="s">
        <v>69</v>
      </c>
      <c r="F28" s="61" t="s">
        <v>76</v>
      </c>
      <c r="G28" s="90">
        <v>400</v>
      </c>
      <c r="H28" s="23">
        <v>320</v>
      </c>
      <c r="I28" s="23">
        <v>320</v>
      </c>
      <c r="J28" s="23"/>
      <c r="K28" s="76">
        <v>320</v>
      </c>
      <c r="L28" s="17"/>
      <c r="M28" s="17"/>
    </row>
    <row r="29" spans="1:16" s="113" customFormat="1" ht="47.25">
      <c r="A29" s="61" t="s">
        <v>20</v>
      </c>
      <c r="B29" s="64" t="s">
        <v>77</v>
      </c>
      <c r="C29" s="61" t="s">
        <v>246</v>
      </c>
      <c r="D29" s="61" t="s">
        <v>248</v>
      </c>
      <c r="E29" s="61" t="s">
        <v>69</v>
      </c>
      <c r="F29" s="61" t="s">
        <v>70</v>
      </c>
      <c r="G29" s="90">
        <v>400</v>
      </c>
      <c r="H29" s="23">
        <v>320</v>
      </c>
      <c r="I29" s="23">
        <v>320</v>
      </c>
      <c r="J29" s="23"/>
      <c r="K29" s="76">
        <v>320</v>
      </c>
      <c r="L29" s="17"/>
      <c r="M29" s="17"/>
    </row>
    <row r="30" spans="1:16" s="113" customFormat="1" ht="31.5">
      <c r="A30" s="61" t="s">
        <v>20</v>
      </c>
      <c r="B30" s="64" t="s">
        <v>78</v>
      </c>
      <c r="C30" s="61" t="s">
        <v>79</v>
      </c>
      <c r="D30" s="61" t="s">
        <v>248</v>
      </c>
      <c r="E30" s="61">
        <v>8086181</v>
      </c>
      <c r="F30" s="61" t="s">
        <v>80</v>
      </c>
      <c r="G30" s="90">
        <v>2800</v>
      </c>
      <c r="H30" s="23">
        <v>300</v>
      </c>
      <c r="I30" s="23">
        <v>300</v>
      </c>
      <c r="J30" s="23"/>
      <c r="K30" s="76">
        <v>300</v>
      </c>
      <c r="L30" s="17"/>
      <c r="M30" s="17"/>
    </row>
    <row r="31" spans="1:16" s="113" customFormat="1" ht="63">
      <c r="A31" s="61" t="s">
        <v>20</v>
      </c>
      <c r="B31" s="64" t="s">
        <v>81</v>
      </c>
      <c r="C31" s="171" t="s">
        <v>66</v>
      </c>
      <c r="D31" s="171"/>
      <c r="E31" s="61">
        <v>7930903</v>
      </c>
      <c r="F31" s="61" t="s">
        <v>82</v>
      </c>
      <c r="G31" s="90">
        <f t="shared" ref="G31" si="2">H31+I31+J31+K31</f>
        <v>500</v>
      </c>
      <c r="H31" s="23"/>
      <c r="I31" s="23"/>
      <c r="J31" s="23"/>
      <c r="K31" s="76">
        <v>500</v>
      </c>
      <c r="L31" s="17"/>
      <c r="M31" s="17"/>
    </row>
    <row r="32" spans="1:16" s="145" customFormat="1">
      <c r="A32" s="139"/>
      <c r="B32" s="140"/>
      <c r="C32" s="140"/>
      <c r="D32" s="140"/>
      <c r="E32" s="141"/>
      <c r="F32" s="142"/>
      <c r="G32" s="143"/>
      <c r="H32" s="144"/>
      <c r="I32" s="144"/>
      <c r="J32" s="144"/>
      <c r="K32" s="143"/>
      <c r="L32" s="143"/>
      <c r="M32" s="175"/>
    </row>
    <row r="33" spans="1:19" s="138" customFormat="1">
      <c r="A33" s="146"/>
      <c r="B33" s="147"/>
      <c r="C33" s="147"/>
      <c r="D33" s="147"/>
      <c r="E33" s="118"/>
      <c r="F33" s="119"/>
      <c r="G33" s="120"/>
      <c r="H33" s="121"/>
      <c r="I33" s="121"/>
      <c r="J33" s="121"/>
      <c r="K33" s="120"/>
      <c r="L33" s="120"/>
      <c r="M33" s="148"/>
      <c r="N33" s="149"/>
      <c r="O33" s="149"/>
      <c r="P33" s="149"/>
      <c r="Q33" s="149"/>
      <c r="R33" s="149"/>
      <c r="S33" s="149"/>
    </row>
    <row r="34" spans="1:19" s="6" customFormat="1">
      <c r="A34" s="116"/>
      <c r="B34" s="147"/>
      <c r="C34" s="147"/>
      <c r="D34" s="147"/>
      <c r="E34" s="118"/>
      <c r="F34" s="119"/>
      <c r="G34" s="120"/>
      <c r="H34" s="121"/>
      <c r="I34" s="121"/>
      <c r="J34" s="121"/>
      <c r="K34" s="120"/>
      <c r="L34" s="120"/>
      <c r="M34" s="8"/>
      <c r="N34" s="3"/>
      <c r="O34" s="3"/>
      <c r="P34" s="3"/>
      <c r="Q34" s="3"/>
      <c r="R34" s="3"/>
      <c r="S34" s="3"/>
    </row>
    <row r="35" spans="1:19" s="4" customFormat="1">
      <c r="A35" s="116"/>
      <c r="B35" s="147"/>
      <c r="C35" s="147"/>
      <c r="D35" s="147"/>
      <c r="E35" s="118"/>
      <c r="F35" s="119"/>
      <c r="G35" s="120"/>
      <c r="H35" s="121"/>
      <c r="I35" s="121"/>
      <c r="J35" s="121"/>
      <c r="K35" s="120"/>
      <c r="L35" s="120"/>
      <c r="M35" s="8"/>
      <c r="N35" s="3"/>
      <c r="O35" s="3"/>
      <c r="P35" s="3"/>
      <c r="Q35" s="3"/>
      <c r="R35" s="3"/>
      <c r="S35" s="3"/>
    </row>
    <row r="36" spans="1:19" s="145" customFormat="1">
      <c r="A36" s="116"/>
      <c r="B36" s="147"/>
      <c r="C36" s="147"/>
      <c r="D36" s="147"/>
      <c r="E36" s="118"/>
      <c r="F36" s="119"/>
      <c r="G36" s="120"/>
      <c r="H36" s="121"/>
      <c r="I36" s="121"/>
      <c r="J36" s="121"/>
      <c r="K36" s="120"/>
      <c r="L36" s="120"/>
      <c r="M36" s="118"/>
      <c r="N36" s="116"/>
      <c r="O36" s="116"/>
      <c r="P36" s="116"/>
      <c r="Q36" s="116"/>
      <c r="R36" s="116"/>
      <c r="S36" s="116"/>
    </row>
    <row r="37" spans="1:19" s="138" customFormat="1">
      <c r="A37" s="116"/>
      <c r="B37" s="147"/>
      <c r="C37" s="147"/>
      <c r="D37" s="147"/>
      <c r="E37" s="118"/>
      <c r="F37" s="119"/>
      <c r="G37" s="120"/>
      <c r="H37" s="121"/>
      <c r="I37" s="121"/>
      <c r="J37" s="121"/>
      <c r="K37" s="120"/>
      <c r="L37" s="120"/>
      <c r="M37" s="118"/>
      <c r="N37" s="116"/>
      <c r="O37" s="116"/>
      <c r="P37" s="116"/>
      <c r="Q37" s="116"/>
      <c r="R37" s="116"/>
      <c r="S37" s="116"/>
    </row>
    <row r="41" spans="1:19" s="147" customFormat="1">
      <c r="A41" s="116"/>
      <c r="E41" s="118"/>
      <c r="F41" s="119"/>
      <c r="G41" s="120"/>
      <c r="H41" s="121"/>
      <c r="I41" s="121"/>
      <c r="J41" s="121"/>
      <c r="K41" s="120"/>
      <c r="L41" s="120"/>
      <c r="M41" s="118"/>
      <c r="N41" s="116"/>
      <c r="O41" s="116"/>
      <c r="P41" s="116"/>
      <c r="Q41" s="116"/>
      <c r="R41" s="116"/>
      <c r="S41" s="116"/>
    </row>
    <row r="42" spans="1:19" s="147" customFormat="1">
      <c r="A42" s="116"/>
      <c r="E42" s="118"/>
      <c r="F42" s="119"/>
      <c r="G42" s="120"/>
      <c r="H42" s="121"/>
      <c r="I42" s="121"/>
      <c r="J42" s="121"/>
      <c r="K42" s="120"/>
      <c r="L42" s="120"/>
      <c r="M42" s="118"/>
      <c r="N42" s="116"/>
      <c r="O42" s="116"/>
      <c r="P42" s="116"/>
      <c r="Q42" s="116"/>
      <c r="R42" s="116"/>
      <c r="S42" s="116"/>
    </row>
  </sheetData>
  <mergeCells count="22">
    <mergeCell ref="L9:L11"/>
    <mergeCell ref="M9:M11"/>
    <mergeCell ref="F10:F11"/>
    <mergeCell ref="A9:A11"/>
    <mergeCell ref="B9:B11"/>
    <mergeCell ref="E9:E11"/>
    <mergeCell ref="F9:H9"/>
    <mergeCell ref="I9:I11"/>
    <mergeCell ref="G10:H10"/>
    <mergeCell ref="J9:J11"/>
    <mergeCell ref="K9:K11"/>
    <mergeCell ref="C9:D9"/>
    <mergeCell ref="C10:C11"/>
    <mergeCell ref="D10:D11"/>
    <mergeCell ref="A1:M1"/>
    <mergeCell ref="A2:B2"/>
    <mergeCell ref="A3:M3"/>
    <mergeCell ref="A4:M4"/>
    <mergeCell ref="A8:M8"/>
    <mergeCell ref="A5:M5"/>
    <mergeCell ref="A6:M6"/>
    <mergeCell ref="A7:M7"/>
  </mergeCells>
  <pageMargins left="0.5" right="0.5" top="0.5" bottom="0.5" header="0.118110236220472" footer="0.118110236220472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TH</vt:lpstr>
      <vt:lpstr>1.DK</vt:lpstr>
      <vt:lpstr>2.HH</vt:lpstr>
      <vt:lpstr>3.VL</vt:lpstr>
      <vt:lpstr>4.GL</vt:lpstr>
      <vt:lpstr>5.TP</vt:lpstr>
      <vt:lpstr>6.HL</vt:lpstr>
      <vt:lpstr>'1.DK'!Print_Area</vt:lpstr>
      <vt:lpstr>'2.HH'!Print_Area</vt:lpstr>
      <vt:lpstr>'3.VL'!Print_Area</vt:lpstr>
      <vt:lpstr>'4.GL'!Print_Area</vt:lpstr>
      <vt:lpstr>'5.TP'!Print_Area</vt:lpstr>
      <vt:lpstr>'6.HL'!Print_Area</vt:lpstr>
      <vt:lpstr>TH!Print_Area</vt:lpstr>
      <vt:lpstr>'1.DK'!Print_Titles</vt:lpstr>
      <vt:lpstr>'2.HH'!Print_Titles</vt:lpstr>
      <vt:lpstr>'3.VL'!Print_Titles</vt:lpstr>
      <vt:lpstr>'4.GL'!Print_Titles</vt:lpstr>
      <vt:lpstr>'5.TP'!Print_Titles</vt:lpstr>
      <vt:lpstr>'6.HL'!Print_Titles</vt:lpstr>
      <vt:lpstr>TH!Print_Titles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MrLong</cp:lastModifiedBy>
  <cp:lastPrinted>2025-06-20T07:19:56Z</cp:lastPrinted>
  <dcterms:created xsi:type="dcterms:W3CDTF">2025-05-22T02:41:52Z</dcterms:created>
  <dcterms:modified xsi:type="dcterms:W3CDTF">2025-06-25T05:19:27Z</dcterms:modified>
</cp:coreProperties>
</file>