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ăm 2023\Kỳ họp 21\TT, DTNQ UBND tỉnh\DTNQ\"/>
    </mc:Choice>
  </mc:AlternateContent>
  <bookViews>
    <workbookView xWindow="-105" yWindow="-105" windowWidth="19425" windowHeight="10305" firstSheet="1" activeTab="2"/>
  </bookViews>
  <sheets>
    <sheet name="Phuong an (NSTW)" sheetId="1" state="hidden" r:id="rId1"/>
    <sheet name="1.NSCD" sheetId="3" r:id="rId2"/>
    <sheet name="2.Dat" sheetId="6" r:id="rId3"/>
    <sheet name="Sheet2" sheetId="4" state="hidden" r:id="rId4"/>
    <sheet name="Ung quy PTĐ" sheetId="2"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NSO2" hidden="1">{"'Sheet1'!$L$16"}</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t3" hidden="1">{"'Sheet1'!$L$16"}</definedName>
    <definedName name="____TT31" hidden="1">{"'Sheet1'!$L$16"}</definedName>
    <definedName name="____Tru2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l2" hidden="1">{"'Sheet1'!$L$16"}</definedName>
    <definedName name="___PL3" hidden="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T31" hidden="1">{"'Sheet1'!$L$16"}</definedName>
    <definedName name="___Tru2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oi8" hidden="1">{"'Sheet1'!$L$16"}</definedName>
    <definedName name="__gon4">#REF!</definedName>
    <definedName name="__gis150">#REF!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S2">#REF!</definedName>
    <definedName name="__tt3" hidden="1">{"'Sheet1'!$L$16"}</definedName>
    <definedName name="__TT31" hidden="1">{"'Sheet1'!$L$16"}</definedName>
    <definedName name="__TVL1">#REF!</definedName>
    <definedName name="__tz593">#REF!</definedName>
    <definedName name="__TH1">#REF!</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 localSheetId="4">#N/A</definedName>
    <definedName name="_1">#REF!</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 localSheetId="4">#N/A</definedName>
    <definedName name="_2">#REF!</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4" hidden="1">{"'Sheet1'!$L$16"}</definedName>
    <definedName name="_a1" hidden="1">{"'Sheet1'!$L$16"}</definedName>
    <definedName name="_a129" localSheetId="4"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localSheetId="4" hidden="1">{"'Sheet1'!$L$16"}</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localSheetId="4" hidden="1">{"'Sheet1'!$L$16"}</definedName>
    <definedName name="_cep1" hidden="1">{"'Sheet1'!$L$16"}</definedName>
    <definedName name="_ckn12">#REF!</definedName>
    <definedName name="_CNA50">#REF!</definedName>
    <definedName name="_Coc1">#REF!</definedName>
    <definedName name="_coc250">#REF!</definedName>
    <definedName name="_coc300">#REF!</definedName>
    <definedName name="_coc350">#REF!</definedName>
    <definedName name="_Coc39" localSheetId="4" hidden="1">{"'Sheet1'!$L$16"}</definedName>
    <definedName name="_Coc39" hidden="1">{"'Sheet1'!$L$16"}</definedName>
    <definedName name="_CON1" localSheetId="4">#REF!</definedName>
    <definedName name="_CON1">#REF!</definedName>
    <definedName name="_CON2" localSheetId="4">#REF!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localSheetId="4" hidden="1">#REF!</definedName>
    <definedName name="_Fill" hidden="1">#REF!</definedName>
    <definedName name="_Fill_1">"#REF!"</definedName>
    <definedName name="_xlnm._FilterDatabase" hidden="1">#REF!</definedName>
    <definedName name="_g1">#REF!</definedName>
    <definedName name="_g2">#REF!</definedName>
    <definedName name="_Goi8" localSheetId="4" hidden="1">{"'Sheet1'!$L$16"}</definedName>
    <definedName name="_Goi8" hidden="1">{"'Sheet1'!$L$16"}</definedName>
    <definedName name="_gon4">#REF!</definedName>
    <definedName name="_gis150">#REF!</definedName>
    <definedName name="_h1" localSheetId="4"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4" hidden="1">{"'Sheet1'!$L$16"}</definedName>
    <definedName name="_hu1" hidden="1">{"'Sheet1'!$L$16"}</definedName>
    <definedName name="_hu2" localSheetId="4" hidden="1">{"'Sheet1'!$L$16"}</definedName>
    <definedName name="_hu2" hidden="1">{"'Sheet1'!$L$16"}</definedName>
    <definedName name="_hu5" localSheetId="4" hidden="1">{"'Sheet1'!$L$16"}</definedName>
    <definedName name="_hu5" hidden="1">{"'Sheet1'!$L$16"}</definedName>
    <definedName name="_hu6" localSheetId="4"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localSheetId="4" hidden="1">#REF!</definedName>
    <definedName name="_Key1" hidden="1">#REF!</definedName>
    <definedName name="_Key1_1">"#REF!"</definedName>
    <definedName name="_Key2" localSheetId="4" hidden="1">#REF!</definedName>
    <definedName name="_Key2" hidden="1">#REF!</definedName>
    <definedName name="_Key2_1">"#REF!"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localSheetId="4" hidden="1">{#N/A,#N/A,FALSE,"Chi tiÆt"}</definedName>
    <definedName name="_KH08" hidden="1">{#N/A,#N/A,FALSE,"Chi tiÆt"}</definedName>
    <definedName name="_khu7">#REF!</definedName>
    <definedName name="_L">#REF!</definedName>
    <definedName name="_L1">#REF!</definedName>
    <definedName name="_L2">#REF!</definedName>
    <definedName name="_Lan1" localSheetId="4" hidden="1">{"'Sheet1'!$L$16"}</definedName>
    <definedName name="_Lan1" hidden="1">{"'Sheet1'!$L$16"}</definedName>
    <definedName name="_LAN3" localSheetId="4"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localSheetId="4"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233" hidden="1">{"'Sheet1'!$L$16"}</definedName>
    <definedName name="_M2" hidden="1">{"'Sheet1'!$L$16"}</definedName>
    <definedName name="_M36" localSheetId="4"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4">#REF!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h2" hidden="1">{#N/A,#N/A,FALSE,"Chi tiÆt"}</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4" hidden="1">{"'Sheet1'!$L$16"}</definedName>
    <definedName name="_PA3" hidden="1">{"'Sheet1'!$L$16"}</definedName>
    <definedName name="_Parse_Out" hidden="1">[1]Quantity!#REF!</definedName>
    <definedName name="_pb30">#REF!</definedName>
    <definedName name="_pb80">#REF!</definedName>
    <definedName name="_PL1">#REF!</definedName>
    <definedName name="_PL1242">#REF!</definedName>
    <definedName name="_Pl2" hidden="1">{"'Sheet1'!$L$16"}</definedName>
    <definedName name="_PL3" hidden="1">#REF!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4"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S2">#REF!</definedName>
    <definedName name="_tt3" localSheetId="4" hidden="1">{"'Sheet1'!$L$16"}</definedName>
    <definedName name="_tt3" hidden="1">{"'Sheet1'!$L$16"}</definedName>
    <definedName name="_TT31" localSheetId="4" hidden="1">{"'Sheet1'!$L$16"}</definedName>
    <definedName name="_TT31" hidden="1">{"'Sheet1'!$L$16"}</definedName>
    <definedName name="_TVL1">#REF!</definedName>
    <definedName name="_tz593">#REF!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4" hidden="1">{"'Sheet1'!$L$16"}</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localSheetId="4" hidden="1">{"'Sheet1'!$L$16"}</definedName>
    <definedName name="ADADADD" hidden="1">{"'Sheet1'!$L$16"}</definedName>
    <definedName name="ADAY">#REF!</definedName>
    <definedName name="adb">#REF!</definedName>
    <definedName name="addd">#REF!</definedName>
    <definedName name="Address">#REF!</definedName>
    <definedName name="ADEQ">#REF!</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IN">#N/A</definedName>
    <definedName name="ALPJYOU">#N/A</definedName>
    <definedName name="ALPTOI">#N/A</definedName>
    <definedName name="ALPHA_d">#REF!</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#REF!</definedName>
    <definedName name="Annual_Growth">#REF!</definedName>
    <definedName name="Annual_Growth_Truck_Factor">#REF!</definedName>
    <definedName name="anpha">#REF!</definedName>
    <definedName name="ANQD">#REF!</definedName>
    <definedName name="anscount" localSheetId="4" hidden="1">3</definedName>
    <definedName name="anscount" hidden="1">1</definedName>
    <definedName name="ang">#REF!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localSheetId="4" hidden="1">{"'Sheet1'!$L$16"}</definedName>
    <definedName name="ATGT" hidden="1">{"'Sheet1'!$L$16"}</definedName>
    <definedName name="ATW">#REF!</definedName>
    <definedName name="ATRAM">#REF!</definedName>
    <definedName name="AÙ">#REF!</definedName>
    <definedName name="auto">#REF!</definedName>
    <definedName name="Av">#REF!</definedName>
    <definedName name="Average_Truck_Factor">#REF!</definedName>
    <definedName name="Avf">#REF!</definedName>
    <definedName name="Avl">#REF!</definedName>
    <definedName name="âdf">{"Book5","sæ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#REF!</definedName>
    <definedName name="ban_dan">#REF!</definedName>
    <definedName name="banmo">#REF!</definedName>
    <definedName name="banql" hidden="1">{"'Sheet1'!$L$16"}</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luong">#REF!</definedName>
    <definedName name="BangMa">#REF!</definedName>
    <definedName name="Bangtienluong">#REF!</definedName>
    <definedName name="bangtinh">#REF!</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uoc">#REF!</definedName>
    <definedName name="bengam">#REF!</definedName>
    <definedName name="benhvien">#REF!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S">#REF!</definedName>
    <definedName name="Bgiang" hidden="1">{"'Sheet1'!$L$16"}</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inh">#REF!</definedName>
    <definedName name="BKH">#REF!</definedName>
    <definedName name="BKHĐT" comment="BKHĐT">[2]BKHDT!$B$3:$B$27</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V">#REF!</definedName>
    <definedName name="bng">#REF!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 localSheetId="4">#REF!</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'[3]BANCO (3)'!$N$124</definedName>
    <definedName name="BR_373">#REF!</definedName>
    <definedName name="BrName">#REF!</definedName>
    <definedName name="Bsb">#REF!</definedName>
    <definedName name="BSM">#REF!</definedName>
    <definedName name="bson">#REF!</definedName>
    <definedName name="Bstt">#REF!</definedName>
    <definedName name="BSTRESS_d">#REF!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[4]NSĐP!$AA$14:$AA$240</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t">#REF!</definedName>
    <definedName name="btham">#REF!</definedName>
    <definedName name="btr">#REF!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 localSheetId="4">#REF!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chdienchuoi">#REF!</definedName>
    <definedName name="Cachdiendung">#REF!</definedName>
    <definedName name="Cachdienhaap">#REF!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S">#REF!</definedName>
    <definedName name="cch">#REF!</definedName>
    <definedName name="cchong">#REF!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1">BlankMacro1</definedName>
    <definedName name="cf" localSheetId="2">BlankMacro1</definedName>
    <definedName name="cf">BlankMacro1</definedName>
    <definedName name="cfc">#REF!</definedName>
    <definedName name="cfk">#REF!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 localSheetId="4">#REF!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localSheetId="4" hidden="1">{"'Sheet1'!$L$16"}</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1">BlankMacro1</definedName>
    <definedName name="Comm" localSheetId="2">BlankMacro1</definedName>
    <definedName name="Comm">BlankMacro1</definedName>
    <definedName name="COMMON" localSheetId="4">#REF!</definedName>
    <definedName name="COMMON">#REF!</definedName>
    <definedName name="comong">#REF!</definedName>
    <definedName name="Company">#REF!</definedName>
    <definedName name="CON_d">#REF!</definedName>
    <definedName name="CON_DUCT">#REF!</definedName>
    <definedName name="CON_EQP_COS" localSheetId="4">#REF!</definedName>
    <definedName name="CON_EQP_COS">#REF!</definedName>
    <definedName name="CON_EQP_COST">#REF!</definedName>
    <definedName name="CONC25">#REF!</definedName>
    <definedName name="CONC30">#REF!</definedName>
    <definedName name="CONCS25">#REF!</definedName>
    <definedName name="CONCS30">#REF!</definedName>
    <definedName name="conroom">#REF!</definedName>
    <definedName name="CONST_EQ">#REF!</definedName>
    <definedName name="CONT">#REF!</definedName>
    <definedName name="Content1" localSheetId="1">ErrorHandler_1</definedName>
    <definedName name="Content1" localSheetId="2">ErrorHandler_1</definedName>
    <definedName name="Content1">ErrorHandler_1</definedName>
    <definedName name="Continue">#REF!</definedName>
    <definedName name="continue1">#REF!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4">#REF!</definedName>
    <definedName name="COVER">#REF!</definedName>
    <definedName name="CP" localSheetId="4" hidden="1">#REF!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PHA">#REF!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4">#REF!</definedName>
    <definedName name="CRITINST">#REF!</definedName>
    <definedName name="CRITPURC" localSheetId="4">#REF!</definedName>
    <definedName name="CRITPURC">#REF!</definedName>
    <definedName name="CropEstablishmentWage">#REF!</definedName>
    <definedName name="CropManagementWage">#REF!</definedName>
    <definedName name="CRS">#REF!</definedName>
    <definedName name="CS">#REF!</definedName>
    <definedName name="CS_10" localSheetId="4">#REF!</definedName>
    <definedName name="CS_10">#REF!</definedName>
    <definedName name="CS_100" localSheetId="4">#REF!</definedName>
    <definedName name="CS_100">#REF!</definedName>
    <definedName name="CS_10S" localSheetId="4">#REF!</definedName>
    <definedName name="CS_10S">#REF!</definedName>
    <definedName name="CS_120" localSheetId="4">#REF!</definedName>
    <definedName name="CS_120">#REF!</definedName>
    <definedName name="CS_140" localSheetId="4">#REF!</definedName>
    <definedName name="CS_140">#REF!</definedName>
    <definedName name="CS_160" localSheetId="4">#REF!</definedName>
    <definedName name="CS_160">#REF!</definedName>
    <definedName name="CS_20" localSheetId="4">#REF!</definedName>
    <definedName name="CS_20">#REF!</definedName>
    <definedName name="CS_30" localSheetId="4">#REF!</definedName>
    <definedName name="CS_30">#REF!</definedName>
    <definedName name="CS_40" localSheetId="4">#REF!</definedName>
    <definedName name="CS_40">#REF!</definedName>
    <definedName name="CS_40S" localSheetId="4">#REF!</definedName>
    <definedName name="CS_40S">#REF!</definedName>
    <definedName name="CS_5S" localSheetId="4">#REF!</definedName>
    <definedName name="CS_5S">#REF!</definedName>
    <definedName name="CS_60" localSheetId="4">#REF!</definedName>
    <definedName name="CS_60">#REF!</definedName>
    <definedName name="CS_61">#REF!</definedName>
    <definedName name="CS_6S">#REF!</definedName>
    <definedName name="CS_80" localSheetId="4">#REF!</definedName>
    <definedName name="CS_80">#REF!</definedName>
    <definedName name="CS_80S" localSheetId="4">#REF!</definedName>
    <definedName name="CS_80S">#REF!</definedName>
    <definedName name="CS_STD" localSheetId="4">#REF!</definedName>
    <definedName name="CS_STD">#REF!</definedName>
    <definedName name="CS_XS" localSheetId="4">#REF!</definedName>
    <definedName name="CS_XS">#REF!</definedName>
    <definedName name="CS_XXS" localSheetId="4">#REF!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CT">#REF!</definedName>
    <definedName name="CTCT1" localSheetId="4"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mai">#REF!</definedName>
    <definedName name="CTMT">{"ÿÿÿÿÿ"}</definedName>
    <definedName name="ctong">#REF!</definedName>
    <definedName name="CTÖØ">#REF!</definedName>
    <definedName name="Cty_TNHH_HYDRO_AGRI">#REF!</definedName>
    <definedName name="CTY_TNHH_SX_TM__NHÖ_QUYEÀN">#N/A</definedName>
    <definedName name="CTY_VTKTNN_CAÀN_THÔ">#REF!</definedName>
    <definedName name="CTHT">#REF!</definedName>
    <definedName name="CTRAM">#REF!</definedName>
    <definedName name="ctre">#REF!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1">BlankMacro1</definedName>
    <definedName name="chie" localSheetId="2">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localSheetId="4" hidden="1">{"'Sheet1'!$L$16"}</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d" hidden="1">{"'Sheet1'!$L$16"}</definedName>
    <definedName name="Ð" localSheetId="1">BlankMacro1</definedName>
    <definedName name="Ð" localSheetId="2">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localSheetId="4" hidden="1">#REF!</definedName>
    <definedName name="data3" hidden="1">#REF!</definedName>
    <definedName name="Data41">#REF!</definedName>
    <definedName name="data5">#REF!</definedName>
    <definedName name="data6">#REF!</definedName>
    <definedName name="data7">#REF!</definedName>
    <definedName name="data8">#REF!</definedName>
    <definedName name="_xlnm.Database" localSheetId="4">#REF!</definedName>
    <definedName name="_xlnm.Database">#REF!</definedName>
    <definedName name="DataFilter" localSheetId="1">[5]!DataFilter</definedName>
    <definedName name="DataFilter" localSheetId="2">[5]!DataFilter</definedName>
    <definedName name="DataFilter">[5]!DataFilter</definedName>
    <definedName name="datak">#REF!</definedName>
    <definedName name="datal">#REF!</definedName>
    <definedName name="DataSort" localSheetId="1">[5]!DataSort</definedName>
    <definedName name="DataSort" localSheetId="2">[5]!DataSort</definedName>
    <definedName name="DataSort">[5]!DataSort</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L_22">12117600</definedName>
    <definedName name="DCL_35">25490000</definedName>
    <definedName name="DÇm_33">#REF!</definedName>
    <definedName name="dcp">#REF!</definedName>
    <definedName name="dct">#REF!</definedName>
    <definedName name="dctc35">#REF!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đ" localSheetId="4" hidden="1">{"'Sheet1'!$L$16"}</definedName>
    <definedName name="dđ" hidden="1">{"'Sheet1'!$L$16"}</definedName>
    <definedName name="de">#REF!</definedName>
    <definedName name="de_">#REF!</definedName>
    <definedName name="Delta">#REF!</definedName>
    <definedName name="DEMI1">#N/A</definedName>
    <definedName name="DEMI2">#N/A</definedName>
    <definedName name="demunc">#REF!</definedName>
    <definedName name="den_bu" localSheetId="4">#REF!</definedName>
    <definedName name="den_bu">#REF!</definedName>
    <definedName name="denbu">#REF!</definedName>
    <definedName name="DenBuGiaiPhong">#REF!</definedName>
    <definedName name="DenDK" localSheetId="4"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localSheetId="4" hidden="1">{"'Sheet1'!$L$16"}</definedName>
    <definedName name="dgctp2" hidden="1">{"'Sheet1'!$L$16"}</definedName>
    <definedName name="dgd">#REF!</definedName>
    <definedName name="DGHNoi">#REF!</definedName>
    <definedName name="dghp">#REF!</definedName>
    <definedName name="DGNC">#REF!</definedName>
    <definedName name="dgqndn">#REF!</definedName>
    <definedName name="DGTV">#REF!</definedName>
    <definedName name="dgthss3">#REF!</definedName>
    <definedName name="dgvl">#REF!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localSheetId="4" hidden="1">#REF!</definedName>
    <definedName name="Discount" hidden="1">#REF!</definedName>
    <definedName name="display_area_2" localSheetId="4"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vi">#REF!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s">#REF!</definedName>
    <definedName name="DPHT250">#REF!</definedName>
    <definedName name="DPHT350">#REF!</definedName>
    <definedName name="DPHT50">#REF!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 localSheetId="4">#REF!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thaihh">#REF!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'[3]BANCO (3)'!$K$128</definedName>
    <definedName name="DuphongBGD">#REF!</definedName>
    <definedName name="DuphongBNV">#REF!</definedName>
    <definedName name="DuphongBNG">'[3]BANCO (3)'!$K$126</definedName>
    <definedName name="DuphongBQP">'[3]BANCO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'[6]BANCO (2)'!$F$123</definedName>
    <definedName name="DUT">#REF!</definedName>
    <definedName name="DutoanDongmo">#REF!</definedName>
    <definedName name="dvgfsgdsdg" hidden="1">#REF!</definedName>
    <definedName name="dvql">#REF!</definedName>
    <definedName name="DWPRICE" hidden="1">[7]Quantity!#REF!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 localSheetId="4">#REF!</definedName>
    <definedName name="End_1">#REF!</definedName>
    <definedName name="End_10" localSheetId="4">#REF!</definedName>
    <definedName name="End_10">#REF!</definedName>
    <definedName name="End_11" localSheetId="4">#REF!</definedName>
    <definedName name="End_11">#REF!</definedName>
    <definedName name="End_12" localSheetId="4">#REF!</definedName>
    <definedName name="End_12">#REF!</definedName>
    <definedName name="End_13" localSheetId="4">#REF!</definedName>
    <definedName name="End_13">#REF!</definedName>
    <definedName name="End_2" localSheetId="4">#REF!</definedName>
    <definedName name="End_2">#REF!</definedName>
    <definedName name="End_3" localSheetId="4">#REF!</definedName>
    <definedName name="End_3">#REF!</definedName>
    <definedName name="End_4" localSheetId="4">#REF!</definedName>
    <definedName name="End_4">#REF!</definedName>
    <definedName name="End_5" localSheetId="4">#REF!</definedName>
    <definedName name="End_5">#REF!</definedName>
    <definedName name="End_6" localSheetId="4">#REF!</definedName>
    <definedName name="End_6">#REF!</definedName>
    <definedName name="End_7" localSheetId="4">#REF!</definedName>
    <definedName name="End_7">#REF!</definedName>
    <definedName name="End_8" localSheetId="4">#REF!</definedName>
    <definedName name="End_8">#REF!</definedName>
    <definedName name="End_9" localSheetId="4">#REF!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 localSheetId="4">#REF!</definedName>
    <definedName name="_xlnm.Extract">#REF!</definedName>
    <definedName name="ey">#REF!</definedName>
    <definedName name="Êt_cÊp_IV">#REF!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localSheetId="4" hidden="1">#REF!</definedName>
    <definedName name="FCode" hidden="1">#REF!</definedName>
    <definedName name="fcs">#REF!</definedName>
    <definedName name="fD">#REF!</definedName>
    <definedName name="Fdam">#REF!</definedName>
    <definedName name="Fdaymong">#REF!</definedName>
    <definedName name="fdfsf" localSheetId="4" hidden="1">{#N/A,#N/A,FALSE,"Chi tiÆt"}</definedName>
    <definedName name="fdfsf" hidden="1">{#N/A,#N/A,FALSE,"Chi tiÆt"}</definedName>
    <definedName name="FDR">#REF!</definedName>
    <definedName name="Fe">#REF!</definedName>
    <definedName name="ff">#REF!</definedName>
    <definedName name="fff" localSheetId="4" hidden="1">{"'Sheet1'!$L$16"}</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1">BlankMacro1</definedName>
    <definedName name="FIT" localSheetId="2">BlankMacro1</definedName>
    <definedName name="FIT">BlankMacro1</definedName>
    <definedName name="FITT2" localSheetId="1">BlankMacro1</definedName>
    <definedName name="FITT2" localSheetId="2">BlankMacro1</definedName>
    <definedName name="FITT2">BlankMacro1</definedName>
    <definedName name="FITTING2" localSheetId="1">BlankMacro1</definedName>
    <definedName name="FITTING2" localSheetId="2">BlankMacro1</definedName>
    <definedName name="FITTING2">BlankMacro1</definedName>
    <definedName name="fjh">#REF!</definedName>
    <definedName name="FL">#REF!</definedName>
    <definedName name="FlexZZ">#REF!</definedName>
    <definedName name="FLG" localSheetId="1">BlankMacro1</definedName>
    <definedName name="FLG" localSheetId="2">BlankMacro1</definedName>
    <definedName name="FLG">BlankMacro1</definedName>
    <definedName name="Flv">#REF!</definedName>
    <definedName name="Fng">#REF!</definedName>
    <definedName name="FO">#N/A</definedName>
    <definedName name="foo" localSheetId="1">ErrorHandler_1</definedName>
    <definedName name="foo" localSheetId="2">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localSheetId="4"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pk">#REF!</definedName>
    <definedName name="gcs">#REF!</definedName>
    <definedName name="gchi">#REF!</definedName>
    <definedName name="gd">#REF!</definedName>
    <definedName name="GDL">#REF!</definedName>
    <definedName name="gDst">#REF!</definedName>
    <definedName name="GDTD">#REF!</definedName>
    <definedName name="geff">#REF!</definedName>
    <definedName name="geo">#REF!</definedName>
    <definedName name="Gerät">#N/A</definedName>
    <definedName name="getrtertertert" localSheetId="1">BlankMacro1</definedName>
    <definedName name="getrtertertert" localSheetId="2">BlankMacro1</definedName>
    <definedName name="getrtertertert">BlankMacro1</definedName>
    <definedName name="gfdgfd" hidden="1">{"'Sheet1'!$L$16"}</definedName>
    <definedName name="gfjh">#REF!</definedName>
    <definedName name="gg">#REF!</definedName>
    <definedName name="ggg">#REF!</definedName>
    <definedName name="gggggggggggg" hidden="1">{"'Sheet1'!$L$16"}</definedName>
    <definedName name="ggh" hidden="1">{"'Sheet1'!$L$16"}</definedName>
    <definedName name="ghcgcfdhfg">#N/A</definedName>
    <definedName name="Ghi_chó">#REF!</definedName>
    <definedName name="ghichu">#REF!</definedName>
    <definedName name="ghip">#REF!</definedName>
    <definedName name="gIItc">#REF!</definedName>
    <definedName name="gIItt">#REF!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[5]Sheet1!GoBack</definedName>
    <definedName name="GoBack" localSheetId="2">[5]Sheet1!GoBack</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 localSheetId="4">#REF!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ocong">#REF!</definedName>
    <definedName name="giotuoi">#REF!</definedName>
    <definedName name="gis">#REF!</definedName>
    <definedName name="gis150room">#REF!</definedName>
    <definedName name="h" localSheetId="4"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TT">#REF!</definedName>
    <definedName name="H_THUCHTHH">#REF!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4">#REF!</definedName>
    <definedName name="ha" hidden="1">{"'Sheet1'!$L$16"}</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_muc_khac">#REF!</definedName>
    <definedName name="hangmuc">#REF!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'[6]MT DPin (2)'!$BP$99</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localSheetId="4" hidden="1">#REF!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 localSheetId="4">#REF!</definedName>
    <definedName name="HOME_MANP">#REF!</definedName>
    <definedName name="HOMEOFFICE_COST" localSheetId="4">#REF!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t">#REF!</definedName>
    <definedName name="HSTH">'[3]BANCO (3)'!$K$122</definedName>
    <definedName name="hsthep">#REF!</definedName>
    <definedName name="HSTHEPDEN">#REF!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lm" localSheetId="4" hidden="1">{"'Sheet1'!$L$16"}</definedName>
    <definedName name="htlm"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#REF!</definedName>
    <definedName name="HTU">#REF!</definedName>
    <definedName name="HTVC">#REF!</definedName>
    <definedName name="HTVL">#REF!</definedName>
    <definedName name="HTHH">#REF!</definedName>
    <definedName name="Htr">#REF!</definedName>
    <definedName name="htrhrt" localSheetId="4" hidden="1">{"'Sheet1'!$L$16"}</definedName>
    <definedName name="htrhrt" hidden="1">{"'Sheet1'!$L$16"}</definedName>
    <definedName name="hu" localSheetId="4" hidden="1">{"'Sheet1'!$L$16"}</definedName>
    <definedName name="hu" hidden="1">{"'Sheet1'!$L$16"}</definedName>
    <definedName name="HUB">#REF!</definedName>
    <definedName name="hui" hidden="1">{"'Sheet1'!$L$16"}</definedName>
    <definedName name="hung" localSheetId="4">#REF!</definedName>
    <definedName name="hung" hidden="1">{"'Sheet1'!$L$16"}</definedName>
    <definedName name="HUU" hidden="1">{"'Sheet1'!$L$16"}</definedName>
    <definedName name="huy" localSheetId="4" hidden="1">{"'Sheet1'!$L$16"}</definedName>
    <definedName name="huy" hidden="1">{"'Sheet1'!$L$16"}</definedName>
    <definedName name="HUYHAN">#REF!</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 localSheetId="4">#REF!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 localSheetId="4">#REF!</definedName>
    <definedName name="INDMANP">#REF!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ng">#REF!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[8]NSĐP!$O$7:$O$184</definedName>
    <definedName name="kehoachTH">[8]NSĐP!$N$7:$N$184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 localSheetId="4">#REF!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L.Thietke">#REF!</definedName>
    <definedName name="kl_ME">#REF!</definedName>
    <definedName name="KL1P">#REF!</definedName>
    <definedName name="klc">#REF!</definedName>
    <definedName name="klctbb">#REF!</definedName>
    <definedName name="KLDL">#REF!</definedName>
    <definedName name="KLduonggiaods" localSheetId="4" hidden="1">{"'Sheet1'!$L$16"}</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localSheetId="4" hidden="1">{"'Sheet1'!$L$16"}</definedName>
    <definedName name="ksbn" hidden="1">{"'Sheet1'!$L$16"}</definedName>
    <definedName name="kshn" localSheetId="4" hidden="1">{"'Sheet1'!$L$16"}</definedName>
    <definedName name="kshn" hidden="1">{"'Sheet1'!$L$16"}</definedName>
    <definedName name="ksls" localSheetId="4"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anang">#REF!</definedName>
    <definedName name="Khánh_Hoà">#REF!</definedName>
    <definedName name="Khanhdonnoitrunggiannoidieuchinh">#REF!</definedName>
    <definedName name="Khäúi_læåüng">#REF!</definedName>
    <definedName name="Khâi">#REF!</definedName>
    <definedName name="Khh">#REF!</definedName>
    <definedName name="khla09" localSheetId="4" hidden="1">{"'Sheet1'!$L$16"}</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localSheetId="4"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4" hidden="1">{"'Sheet1'!$L$16"}</definedName>
    <definedName name="khvh09" hidden="1">{"'Sheet1'!$L$16"}</definedName>
    <definedName name="khvx09" localSheetId="4" hidden="1">{#N/A,#N/A,FALSE,"Chi tiÆt"}</definedName>
    <definedName name="khvx09" hidden="1">{#N/A,#N/A,FALSE,"Chi tiÆt"}</definedName>
    <definedName name="KHYt09" localSheetId="4" hidden="1">{"'Sheet1'!$L$16"}</definedName>
    <definedName name="KHYt09" hidden="1">{"'Sheet1'!$L$16"}</definedName>
    <definedName name="l" hidden="1">{"'Sheet1'!$L$16"}</definedName>
    <definedName name="l_1">#REF!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TUBE">#REF!</definedName>
    <definedName name="lan" hidden="1">{#N/A,#N/A,TRUE,"BT M200 da 10x20"}</definedName>
    <definedName name="lancan">#REF!</definedName>
    <definedName name="Land">#REF!</definedName>
    <definedName name="LandPreperationWage">#REF!</definedName>
    <definedName name="lantrai">#REF!</definedName>
    <definedName name="langson" localSheetId="4" hidden="1">{"'Sheet1'!$L$16"}</definedName>
    <definedName name="langson" hidden="1">{"'Sheet1'!$L$16"}</definedName>
    <definedName name="lanhto">#REF!</definedName>
    <definedName name="lao_keo_dam_cau">#REF!</definedName>
    <definedName name="LAP_DAT_TBA">#REF!</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MU">#REF!</definedName>
    <definedName name="LMUSelected">#REF!</definedName>
    <definedName name="ln">1</definedName>
    <definedName name="Lnsc">#REF!</definedName>
    <definedName name="lntt">#REF!</definedName>
    <definedName name="Lnh">#REF!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 localSheetId="4">#REF!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T">#REF!</definedName>
    <definedName name="MATP_GIATHANH">#REF!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 localSheetId="4">#REF!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#REF!</definedName>
    <definedName name="minh_1">#REF!</definedName>
    <definedName name="minh_mtk">#REF!</definedName>
    <definedName name="minh1">#REF!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4" hidden="1">{"'Sheet1'!$L$16"}</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localSheetId="4" hidden="1">{"'Sheet1'!$L$16"}</definedName>
    <definedName name="moi" hidden="1">{"'Sheet1'!$L$16"}</definedName>
    <definedName name="month">#REF!</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2_">#REF!</definedName>
    <definedName name="n3_">#REF!</definedName>
    <definedName name="n4_">#REF!</definedName>
    <definedName name="Na">#REF!</definedName>
    <definedName name="naêm1999">#REF!</definedName>
    <definedName name="nam" localSheetId="4" hidden="1">{"'Sheet1'!$L$16"}</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n">#REF!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 localSheetId="4">#REF!</definedName>
    <definedName name="NET">#REF!</definedName>
    <definedName name="NET_1" localSheetId="4">#REF!</definedName>
    <definedName name="NET_1">#REF!</definedName>
    <definedName name="NET_ANA" localSheetId="4">#REF!</definedName>
    <definedName name="NET_ANA">#REF!</definedName>
    <definedName name="NET_ANA_1" localSheetId="4">#REF!</definedName>
    <definedName name="NET_ANA_1">#REF!</definedName>
    <definedName name="NET_ANA_2" localSheetId="4">#REF!</definedName>
    <definedName name="NET_ANA_2">#REF!</definedName>
    <definedName name="new" hidden="1">#N/A</definedName>
    <definedName name="new_1">"#REF!"</definedName>
    <definedName name="NewPOS">#REF!</definedName>
    <definedName name="NEXT">#REF!</definedName>
    <definedName name="nfru6">#REF!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inh">{"DZ-TDTB2.XLS","Dcksat.xls"}</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ng">#REF!</definedName>
    <definedName name="No" localSheetId="4">#REF!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[4]NSĐP!$M$14:$M$240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1">MATCH(0.01,End_Bal,-1)+1</definedName>
    <definedName name="Number_of_Payments" localSheetId="2">MATCH(0.01,End_Bal,-1)+1</definedName>
    <definedName name="Number_of_Payments">MATCH(0.01,End_Bal,-1)+1</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_n_cáng">#REF!</definedName>
    <definedName name="Nha">#REF!</definedName>
    <definedName name="NHAÄP">#REF!</definedName>
    <definedName name="NHAÂN_COÂNG">[0]!cap</definedName>
    <definedName name="Nhán_cäng">#REF!</definedName>
    <definedName name="Nhan_xet_cua_dai">"Picture 1"</definedName>
    <definedName name="Nhancong2">#REF!</definedName>
    <definedName name="NHANH2_CG4" localSheetId="4" hidden="1">{"'Sheet1'!$L$16"}</definedName>
    <definedName name="NHANH2_CG4" hidden="1">{"'Sheet1'!$L$16"}</definedName>
    <definedName name="Nhapsolieu">#REF!</definedName>
    <definedName name="Nhâm_CT">#REF!</definedName>
    <definedName name="Nhâm_Ctr">#REF!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ENING_d">#REF!</definedName>
    <definedName name="options">#REF!</definedName>
    <definedName name="ophom">#REF!</definedName>
    <definedName name="ORD">#REF!</definedName>
    <definedName name="OrderTable" localSheetId="4" hidden="1">#REF!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localSheetId="4"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ier">#REF!</definedName>
    <definedName name="PierData">#REF!</definedName>
    <definedName name="PIL">#REF!</definedName>
    <definedName name="PileSize">#REF!</definedName>
    <definedName name="PileType">#REF!</definedName>
    <definedName name="PIP" localSheetId="1">BlankMacro1</definedName>
    <definedName name="PIP" localSheetId="2">BlankMacro1</definedName>
    <definedName name="PIP">BlankMacro1</definedName>
    <definedName name="PIPE2" localSheetId="1">BlankMacro1</definedName>
    <definedName name="PIPE2" localSheetId="2">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4" hidden="1">{"'Sheet1'!$L$16"}</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1">BlankMacro1</definedName>
    <definedName name="PPP" localSheetId="2">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'1.NSCD'!$A$1:$I$19</definedName>
    <definedName name="_xlnm.Print_Area" localSheetId="2">'2.Dat'!$A$1:$J$19</definedName>
    <definedName name="_xlnm.Print_Area" localSheetId="0">'Phuong an (NSTW)'!$A$1:$L$120</definedName>
    <definedName name="_xlnm.Print_Area" localSheetId="3">Sheet2!$A$3:$D$16</definedName>
    <definedName name="_xlnm.Print_Area">#REF!</definedName>
    <definedName name="PRINT_AREA_MI" localSheetId="4">#REF!</definedName>
    <definedName name="PRINT_AREA_MI">#REF!</definedName>
    <definedName name="_xlnm.Print_Titles" localSheetId="1">'1.NSCD'!$6:$8</definedName>
    <definedName name="_xlnm.Print_Titles" localSheetId="2">'2.Dat'!$6:$8</definedName>
    <definedName name="_xlnm.Print_Titles" localSheetId="0">'Phuong an (NSTW)'!$4:$6</definedName>
    <definedName name="_xlnm.Print_Titles" localSheetId="4">#REF!</definedName>
    <definedName name="_xlnm.Print_Titles">#N/A</definedName>
    <definedName name="Print_Titles_MI" localSheetId="4">#REF!</definedName>
    <definedName name="PRINT_TITLES_MI">#REF!</definedName>
    <definedName name="PRINTA" localSheetId="4">#REF!</definedName>
    <definedName name="PRINTA">#REF!</definedName>
    <definedName name="PRINTB" localSheetId="4">#REF!</definedName>
    <definedName name="PRINTB">#REF!</definedName>
    <definedName name="PRINTC" localSheetId="4">#REF!</definedName>
    <definedName name="PRINTC">#REF!</definedName>
    <definedName name="prjName">#REF!</definedName>
    <definedName name="prjNo">#REF!</definedName>
    <definedName name="Pro_Soil">#REF!</definedName>
    <definedName name="ProdForm" localSheetId="4" hidden="1">#REF!</definedName>
    <definedName name="ProdForm" hidden="1">#REF!</definedName>
    <definedName name="Product" localSheetId="4" hidden="1">#REF!</definedName>
    <definedName name="Product" hidden="1">#REF!</definedName>
    <definedName name="Profit">2%</definedName>
    <definedName name="Project_Number">#REF!</definedName>
    <definedName name="PROPOSAL" localSheetId="4">#REF!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 localSheetId="2">[0]!Raûi_pheân_tre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q">#REF!</definedName>
    <definedName name="Q__sè_721_Q__KH_T___27_5_03" localSheetId="1">__</definedName>
    <definedName name="Q__sè_721_Q__KH_T___27_5_03" localSheetId="2">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18CLBC">#REF!</definedName>
    <definedName name="QL18conlai">#REF!</definedName>
    <definedName name="qlcan">#REF!</definedName>
    <definedName name="qng">#REF!</definedName>
    <definedName name="qp">#REF!</definedName>
    <definedName name="QQ" hidden="1">{"'Sheet1'!$L$16"}</definedName>
    <definedName name="qtcgdII">#REF!</definedName>
    <definedName name="qtdm">#REF!</definedName>
    <definedName name="qtinh">#REF!</definedName>
    <definedName name="qttgdII">#REF!</definedName>
    <definedName name="QTY">#REF!</definedName>
    <definedName name="qx">#REF!</definedName>
    <definedName name="qx0">#REF!</definedName>
    <definedName name="q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ảng_Bình">#REF!</definedName>
    <definedName name="Quảng_Nam">#REF!</definedName>
    <definedName name="Quảng_Ninh">#REF!</definedName>
    <definedName name="Quảng_Ngãi">#REF!</definedName>
    <definedName name="QUANGTIEN2">#REF!</definedName>
    <definedName name="quit">#REF!</definedName>
    <definedName name="quoan" hidden="1">{"'Sheet1'!$L$16"}</definedName>
    <definedName name="QUY" localSheetId="1">BlankMacro1</definedName>
    <definedName name="QUY" localSheetId="2">BlankMacro1</definedName>
    <definedName name="QUY">BlankMacro1</definedName>
    <definedName name="QUY.1">#REF!</definedName>
    <definedName name="QUYÌNH">#REF!</definedName>
    <definedName name="r_">#REF!</definedName>
    <definedName name="R_mong">#REF!</definedName>
    <definedName name="R_tt">#REF!</definedName>
    <definedName name="R2.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localSheetId="4" hidden="1">#REF!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che">#REF!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PHEC">#REF!</definedName>
    <definedName name="RPHLIF">#REF!</definedName>
    <definedName name="RPHOM">#REF!</definedName>
    <definedName name="RPHPC">#REF!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T">#REF!</definedName>
    <definedName name="SCT_BKTC">#REF!</definedName>
    <definedName name="scv">#REF!</definedName>
    <definedName name="SCH">#REF!</definedName>
    <definedName name="SCHUYEN">#REF!</definedName>
    <definedName name="sd1p">#REF!</definedName>
    <definedName name="sd3p">#REF!</definedName>
    <definedName name="SDA">[4]NSĐP!$C$14:$C$240</definedName>
    <definedName name="sdbv" localSheetId="4"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L">#REF!</definedName>
    <definedName name="sfsd" hidden="1">{"'Sheet1'!$L$16"}</definedName>
    <definedName name="SH">#REF!</definedName>
    <definedName name="SHALL">#REF!</definedName>
    <definedName name="sharp">#REF!</definedName>
    <definedName name="SHDG">#REF!</definedName>
    <definedName name="Sheet1">#REF!</definedName>
    <definedName name="Sheet3" localSheetId="1">BlankMacro1</definedName>
    <definedName name="Sheet3" localSheetId="2">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lt">#REF!</definedName>
    <definedName name="Sng">#REF!</definedName>
    <definedName name="So_Xau">[9]!So_Xau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 localSheetId="4">#REF!</definedName>
    <definedName name="SORT">#REF!</definedName>
    <definedName name="SortName">#REF!</definedName>
    <definedName name="Sosanh2" localSheetId="4" hidden="1">{"'Sheet1'!$L$16"}</definedName>
    <definedName name="Sosanh2" hidden="1">{"'Sheet1'!$L$16"}</definedName>
    <definedName name="SOTIEN_BCN_TP">#REF!</definedName>
    <definedName name="SOTIEN_BCX_NL">#REF!</definedName>
    <definedName name="SOTIEN_BKTC">#REF!</definedName>
    <definedName name="SOTIEN_GT">#REF!</definedName>
    <definedName name="SOTIEN_TKC">#REF!</definedName>
    <definedName name="Sothutu">#REF!</definedName>
    <definedName name="SPAN">#REF!</definedName>
    <definedName name="SPAN_No">#REF!</definedName>
    <definedName name="Spanner_Auto_File">"C:\My Documents\tinh cdo.x2a"</definedName>
    <definedName name="spchinhmoi" hidden="1">{"'Sheet1'!$L$16"}</definedName>
    <definedName name="SPEC" localSheetId="4">#REF!</definedName>
    <definedName name="SPEC">#REF!</definedName>
    <definedName name="SpecialPrice" localSheetId="4" hidden="1">#REF!</definedName>
    <definedName name="SpecialPrice" hidden="1">#REF!</definedName>
    <definedName name="SPECSUMMARY" localSheetId="4">#REF!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 localSheetId="4">#REF!</definedName>
    <definedName name="Start_1">#REF!</definedName>
    <definedName name="Start_10" localSheetId="4">#REF!</definedName>
    <definedName name="Start_10">#REF!</definedName>
    <definedName name="Start_11" localSheetId="4">#REF!</definedName>
    <definedName name="Start_11">#REF!</definedName>
    <definedName name="Start_12" localSheetId="4">#REF!</definedName>
    <definedName name="Start_12">#REF!</definedName>
    <definedName name="Start_13" localSheetId="4">#REF!</definedName>
    <definedName name="Start_13">#REF!</definedName>
    <definedName name="Start_2" localSheetId="4">#REF!</definedName>
    <definedName name="Start_2">#REF!</definedName>
    <definedName name="Start_3" localSheetId="4">#REF!</definedName>
    <definedName name="Start_3">#REF!</definedName>
    <definedName name="Start_4" localSheetId="4">#REF!</definedName>
    <definedName name="Start_4">#REF!</definedName>
    <definedName name="Start_5" localSheetId="4">#REF!</definedName>
    <definedName name="Start_5">#REF!</definedName>
    <definedName name="Start_6" localSheetId="4">#REF!</definedName>
    <definedName name="Start_6">#REF!</definedName>
    <definedName name="Start_7" localSheetId="4">#REF!</definedName>
    <definedName name="Start_7">#REF!</definedName>
    <definedName name="Start_8" localSheetId="4">#REF!</definedName>
    <definedName name="Start_8">#REF!</definedName>
    <definedName name="Start_9" localSheetId="4">#REF!</definedName>
    <definedName name="Start_9">#REF!</definedName>
    <definedName name="State">#REF!</definedName>
    <definedName name="Stck.">#REF!</definedName>
    <definedName name="STEEL">#REF!</definedName>
    <definedName name="stor">#REF!</definedName>
    <definedName name="Stt">#REF!</definedName>
    <definedName name="Street_Address">#REF!</definedName>
    <definedName name="SU">#REF!</definedName>
    <definedName name="Sua" localSheetId="1">BlankMacro1</definedName>
    <definedName name="Sua" localSheetId="2">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 localSheetId="4">#REF!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localSheetId="4" hidden="1">{"'Sheet1'!$L$16"}</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localSheetId="4" hidden="1">#REF!</definedName>
    <definedName name="tbl_ProdInfo" hidden="1">#REF!</definedName>
    <definedName name="tbmc">#REF!</definedName>
    <definedName name="TBSGP">#REF!</definedName>
    <definedName name="tbsokiemtra">#REF!</definedName>
    <definedName name="TBTT">#REF!</definedName>
    <definedName name="tbtram">#REF!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TRU">#REF!</definedName>
    <definedName name="Tchuan">#REF!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5">#REF!</definedName>
    <definedName name="text">#REF!,#REF!,#REF!,#REF!,#REF!</definedName>
    <definedName name="Têi_diÖn_5_T">#REF!</definedName>
    <definedName name="TGLS">#REF!</definedName>
    <definedName name="TGTH">#REF!</definedName>
    <definedName name="TI">#REF!</definedName>
    <definedName name="Tien" localSheetId="4">#REF!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[8]NSĐP!$P$7:$P$184</definedName>
    <definedName name="tinhtrangTH">[8]NSĐP!$V$7:$V$184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'[10]BM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[10]BANCO!$E$123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mai">#REF!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4" hidden="1">{"'Sheet1'!$L$16"}</definedName>
    <definedName name="Tonghop">#REF!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LRP">#REF!</definedName>
    <definedName name="Tph">#REF!</definedName>
    <definedName name="ts">#REF!</definedName>
    <definedName name="tsI">#REF!</definedName>
    <definedName name="tt">#REF!</definedName>
    <definedName name="TT.1">[4]NSĐP!$U$14:$U$240</definedName>
    <definedName name="TT.2">[4]NSĐP!$V$14:$V$240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tt">#REF!</definedName>
    <definedName name="ttttt" hidden="1">{"'Sheet1'!$L$16"}</definedName>
    <definedName name="TTTTTTTTT" hidden="1">{"'Sheet1'!$L$16"}</definedName>
    <definedName name="ttttttttttt" hidden="1">{"'Sheet1'!$L$16"}</definedName>
    <definedName name="TTTH2" hidden="1">{"'Sheet1'!$L$16"}</definedName>
    <definedName name="TTVAn5">#REF!</definedName>
    <definedName name="tthi">#REF!</definedName>
    <definedName name="Ttr">#REF!</definedName>
    <definedName name="ttronmk">#REF!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Van">#REF!</definedName>
    <definedName name="tuyen">#REF!</definedName>
    <definedName name="tuyennhanh" localSheetId="4" hidden="1">{"'Sheet1'!$L$16"}</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 localSheetId="4">#REF!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 localSheetId="2">BlankMacro1</definedName>
    <definedName name="TYT">BlankMacro1</definedName>
    <definedName name="tytrong16so5nam">'[3]PLI CTrinh'!$CN$10</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4" hidden="1">{"'Sheet1'!$L$16"}</definedName>
    <definedName name="tha" hidden="1">{"'Sheet1'!$L$16"}</definedName>
    <definedName name="Þa__iÓm">#REF!</definedName>
    <definedName name="thai" localSheetId="4">#REF!</definedName>
    <definedName name="thai" hidden="1">{"'Sheet1'!$L$16"}</definedName>
    <definedName name="thang">#REF!</definedName>
    <definedName name="Thang_Long">#REF!</definedName>
    <definedName name="Thang_Long_GT">#REF!</definedName>
    <definedName name="thang10" hidden="1">{"'Sheet1'!$L$16"}</definedName>
    <definedName name="THANH" localSheetId="4"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localSheetId="4"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DUC1">#REF!</definedName>
    <definedName name="THUDUC2">#REF!</definedName>
    <definedName name="thue">6</definedName>
    <definedName name="thuocno">#REF!</definedName>
    <definedName name="Thuvondot5">#REF!</definedName>
    <definedName name="thuy" hidden="1">{"'Sheet1'!$L$16"}</definedName>
    <definedName name="Thừa_Thiên_Huế">#REF!</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 localSheetId="4">#REF!</definedName>
    <definedName name="Tra_don_gia_KS">#REF!</definedName>
    <definedName name="Tra_DTCT">#REF!</definedName>
    <definedName name="Tra_gtxl_cong">#REF!</definedName>
    <definedName name="Tra_gia">#REF!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ng">{"Thuxm2.xls","Sheet1"}</definedName>
    <definedName name="u" hidden="1">{"'Sheet1'!$L$16"}</definedName>
    <definedName name="U_tien">#REF!</definedName>
    <definedName name="Ucoc">#REF!</definedName>
    <definedName name="ufny">#REF!</definedName>
    <definedName name="un">#REF!</definedName>
    <definedName name="UNIT">#REF!</definedName>
    <definedName name="Unit_Price">#REF!</definedName>
    <definedName name="unitt" localSheetId="1">BlankMacro1</definedName>
    <definedName name="unitt" localSheetId="2">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1">BlankMacro1</definedName>
    <definedName name="ut" localSheetId="2">BlankMacro1</definedName>
    <definedName name="ut">BlankMacro1</definedName>
    <definedName name="UT_1">#REF!</definedName>
    <definedName name="UT1_373">#REF!</definedName>
    <definedName name="utye" hidden="1">{"'Sheet1'!$L$16"}</definedName>
    <definedName name="uu">#REF!</definedName>
    <definedName name="ư"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 localSheetId="2">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 localSheetId="4">#REF!</definedName>
    <definedName name="VARIINST">#REF!</definedName>
    <definedName name="VARIPURC" localSheetId="4">#REF!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localSheetId="4" hidden="1">{"'Sheet1'!$L$16"}</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n">#REF!</definedName>
    <definedName name="vcnuoc0.4">#REF!</definedName>
    <definedName name="vcoto" localSheetId="4" hidden="1">{"'Sheet1'!$L$16"}</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T">#REF!</definedName>
    <definedName name="vctre">#REF!</definedName>
    <definedName name="VCVBT1">#REF!</definedName>
    <definedName name="VCVBT2">#REF!</definedName>
    <definedName name="vcxi">#REF!</definedName>
    <definedName name="vcxm">#REF!</definedName>
    <definedName name="vcxm0.4">#REF!</definedName>
    <definedName name="VCHT">#REF!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k">#REF!</definedName>
    <definedName name="vgt">#REF!</definedName>
    <definedName name="vgio">#REF!</definedName>
    <definedName name="VH" localSheetId="4" hidden="1">{"'Sheet1'!$L$16"}</definedName>
    <definedName name="VH" hidden="1">{"'Sheet1'!$L$16"}</definedName>
    <definedName name="VHbom">#REF!</definedName>
    <definedName name="Via_He">#REF!</definedName>
    <definedName name="Viet" localSheetId="4" hidden="1">{"'Sheet1'!$L$16"}</definedName>
    <definedName name="Viet" hidden="1">{"'Sheet1'!$L$16"}</definedName>
    <definedName name="VIEW">#REF!</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4"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u">#REF!</definedName>
    <definedName name="VTVUA">#REF!</definedName>
    <definedName name="vthang">#REF!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 localSheetId="4">#REF!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localSheetId="4" hidden="1">{#N/A,#N/A,FALSE,"Sheet1";#N/A,#N/A,FALSE,"Sheet1";#N/A,#N/A,FALSE,"Sheet1"}</definedName>
    <definedName name="wrn.aaa." hidden="1">{#N/A,#N/A,FALSE,"Sheet1";#N/A,#N/A,FALSE,"Sheet1";#N/A,#N/A,FALSE,"Sheet1"}</definedName>
    <definedName name="wrn.aaa.1" localSheetId="4" hidden="1">{#N/A,#N/A,FALSE,"Sheet1";#N/A,#N/A,FALSE,"Sheet1";#N/A,#N/A,FALSE,"Sheet1"}</definedName>
    <definedName name="wrn.aaa.1" hidden="1">{#N/A,#N/A,FALSE,"Sheet1";#N/A,#N/A,FALSE,"Sheet1";#N/A,#N/A,FALSE,"Sheet1"}</definedName>
    <definedName name="wrn.Bang._.ke._.nhan._.hang." hidden="1">{#N/A,#N/A,FALSE,"Ke khai NH"}</definedName>
    <definedName name="wrn.cong." localSheetId="4" hidden="1">{#N/A,#N/A,FALSE,"Sheet1"}</definedName>
    <definedName name="wrn.cong." hidden="1">{#N/A,#N/A,FALSE,"Sheet1"}</definedName>
    <definedName name="wrn.Che._.do._.duoc._.huong." hidden="1">{#N/A,#N/A,FALSE,"BN (2)"}</definedName>
    <definedName name="wrn.chi._.tiÆt." localSheetId="4" hidden="1">{#N/A,#N/A,FALSE,"Chi tiÆt"}</definedName>
    <definedName name="wrn.chi._.tiÆt." hidden="1">{#N/A,#N/A,FALSE,"Chi tiÆt"}</definedName>
    <definedName name="wrn.Giáy._.bao._.no." hidden="1">{#N/A,#N/A,FALSE,"BN"}</definedName>
    <definedName name="wrn.Report." localSheetId="4"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4" hidden="1">{#N/A,#N/A,TRUE,"BT M200 da 10x20"}</definedName>
    <definedName name="wrn.vd." hidden="1">{#N/A,#N/A,TRUE,"BT M200 da 10x20"}</definedName>
    <definedName name="wrnf.report" localSheetId="4"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 localSheetId="4">#REF!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uoinhua190">#REF!</definedName>
    <definedName name="xethung10t">#REF!</definedName>
    <definedName name="xetreo">#REF!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4" hidden="1">{"'Sheet1'!$L$16"}</definedName>
    <definedName name="xls" hidden="1">{"'Sheet1'!$L$16"}</definedName>
    <definedName name="xlttbninh" localSheetId="4"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at_hien2">#REF!</definedName>
    <definedName name="Xuat_hien3">#REF!</definedName>
    <definedName name="Xuâ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 localSheetId="4">#REF!</definedName>
    <definedName name="ZYX">#REF!</definedName>
    <definedName name="ZZZ" localSheetId="4">#REF!</definedName>
    <definedName name="ZZZ">#REF!</definedName>
    <definedName name="もりた">#REF!</definedName>
    <definedName name="전">#REF!</definedName>
    <definedName name="주택사업본부">#REF!</definedName>
    <definedName name="철구사업본부">#REF!</definedName>
    <definedName name="템플리트모듈1" localSheetId="1">BlankMacro1</definedName>
    <definedName name="템플리트모듈1" localSheetId="2">BlankMacro1</definedName>
    <definedName name="템플리트모듈1">BlankMacro1</definedName>
    <definedName name="템플리트모듈2" localSheetId="1">BlankMacro1</definedName>
    <definedName name="템플리트모듈2" localSheetId="2">BlankMacro1</definedName>
    <definedName name="템플리트모듈2">BlankMacro1</definedName>
    <definedName name="템플리트모듈3" localSheetId="1">BlankMacro1</definedName>
    <definedName name="템플리트모듈3" localSheetId="2">BlankMacro1</definedName>
    <definedName name="템플리트모듈3">BlankMacro1</definedName>
    <definedName name="템플리트모듈4" localSheetId="1">BlankMacro1</definedName>
    <definedName name="템플리트모듈4" localSheetId="2">BlankMacro1</definedName>
    <definedName name="템플리트모듈4">BlankMacro1</definedName>
    <definedName name="템플리트모듈5" localSheetId="1">BlankMacro1</definedName>
    <definedName name="템플리트모듈5" localSheetId="2">BlankMacro1</definedName>
    <definedName name="템플리트모듈5">BlankMacro1</definedName>
    <definedName name="템플리트모듈6" localSheetId="1">BlankMacro1</definedName>
    <definedName name="템플리트모듈6" localSheetId="2">BlankMacro1</definedName>
    <definedName name="템플리트모듈6">BlankMacro1</definedName>
    <definedName name="피팅" localSheetId="1">BlankMacro1</definedName>
    <definedName name="피팅" localSheetId="2">BlankMacro1</definedName>
    <definedName name="피팅">BlankMacro1</definedName>
    <definedName name="勝">#REF!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 l="1"/>
  <c r="E19" i="6" l="1"/>
  <c r="H12" i="3"/>
  <c r="H9" i="3" s="1"/>
  <c r="F9" i="3"/>
  <c r="I18" i="3"/>
  <c r="G19" i="3"/>
  <c r="G9" i="3" s="1"/>
  <c r="I14" i="3"/>
  <c r="I13" i="3"/>
  <c r="I19" i="3" l="1"/>
  <c r="F15" i="6"/>
  <c r="G19" i="6"/>
  <c r="H17" i="6" s="1"/>
  <c r="I17" i="6" s="1"/>
  <c r="H10" i="6"/>
  <c r="G10" i="6"/>
  <c r="F10" i="6"/>
  <c r="F9" i="6" s="1"/>
  <c r="I14" i="6"/>
  <c r="I12" i="6"/>
  <c r="I10" i="6" l="1"/>
  <c r="G15" i="6"/>
  <c r="G9" i="6" s="1"/>
  <c r="H15" i="6"/>
  <c r="H9" i="6" s="1"/>
  <c r="I19" i="6"/>
  <c r="I15" i="6" s="1"/>
  <c r="I9" i="6" s="1"/>
  <c r="I17" i="3" l="1"/>
  <c r="I16" i="3" l="1"/>
  <c r="I11" i="3"/>
  <c r="C11" i="4" l="1"/>
  <c r="D3" i="4"/>
  <c r="C8" i="4"/>
  <c r="C6" i="4"/>
  <c r="M50" i="1"/>
  <c r="K9" i="6" l="1"/>
  <c r="I12" i="3"/>
  <c r="I9" i="3" s="1"/>
  <c r="E24" i="1"/>
  <c r="H16" i="1"/>
  <c r="K24" i="1"/>
  <c r="G19" i="1"/>
  <c r="H15" i="1"/>
  <c r="M107" i="1"/>
  <c r="M106" i="1" s="1"/>
  <c r="N105" i="1" s="1"/>
  <c r="G110" i="1"/>
  <c r="E110" i="1" s="1"/>
  <c r="K120" i="1"/>
  <c r="J111" i="1"/>
  <c r="J91" i="1" s="1"/>
  <c r="J44" i="1"/>
  <c r="J43" i="1" s="1"/>
  <c r="I8" i="1"/>
  <c r="J8" i="1"/>
  <c r="E3" i="4" l="1"/>
  <c r="C3" i="4" s="1"/>
  <c r="C7" i="4"/>
  <c r="C4" i="4" s="1"/>
  <c r="J7" i="1"/>
  <c r="H44" i="1"/>
  <c r="G44" i="1"/>
  <c r="H17" i="1"/>
  <c r="G22" i="1" l="1"/>
  <c r="K22" i="1" s="1"/>
  <c r="E22" i="1"/>
  <c r="D22" i="1"/>
  <c r="I50" i="1" l="1"/>
  <c r="K50" i="1" s="1"/>
  <c r="K68" i="1"/>
  <c r="E68" i="1"/>
  <c r="D68" i="1"/>
  <c r="F64" i="1"/>
  <c r="K64" i="1" s="1"/>
  <c r="K10" i="1" l="1"/>
  <c r="E111" i="1"/>
  <c r="F111" i="1"/>
  <c r="H111" i="1"/>
  <c r="D111" i="1"/>
  <c r="F92" i="1"/>
  <c r="D92" i="1"/>
  <c r="K107" i="1"/>
  <c r="E107" i="1"/>
  <c r="K105" i="1"/>
  <c r="K102" i="1"/>
  <c r="K15" i="1"/>
  <c r="K19" i="1" l="1"/>
  <c r="N19" i="1"/>
  <c r="G111" i="1" l="1"/>
  <c r="K106" i="1" l="1"/>
  <c r="E106" i="1"/>
  <c r="E55" i="1"/>
  <c r="E49" i="1"/>
  <c r="D13" i="2" l="1"/>
  <c r="D12" i="2" s="1"/>
  <c r="C12" i="2"/>
  <c r="D8" i="2"/>
  <c r="C8" i="2"/>
  <c r="D7" i="2"/>
  <c r="F91" i="1"/>
  <c r="D91" i="1"/>
  <c r="K118" i="1"/>
  <c r="K116" i="1"/>
  <c r="K115" i="1"/>
  <c r="K114" i="1"/>
  <c r="K113" i="1"/>
  <c r="K110" i="1"/>
  <c r="G109" i="1"/>
  <c r="K109" i="1" s="1"/>
  <c r="E104" i="1"/>
  <c r="G108" i="1"/>
  <c r="K108" i="1" s="1"/>
  <c r="K101" i="1"/>
  <c r="K100" i="1"/>
  <c r="K99" i="1"/>
  <c r="K98" i="1"/>
  <c r="K97" i="1"/>
  <c r="K96" i="1"/>
  <c r="K95" i="1"/>
  <c r="H94" i="1"/>
  <c r="H92" i="1" s="1"/>
  <c r="F43" i="1"/>
  <c r="I72" i="1"/>
  <c r="I69" i="1" s="1"/>
  <c r="K69" i="1" s="1"/>
  <c r="K75" i="1"/>
  <c r="K111" i="1" l="1"/>
  <c r="G104" i="1"/>
  <c r="G92" i="1" s="1"/>
  <c r="M92" i="1" s="1"/>
  <c r="E92" i="1"/>
  <c r="E91" i="1" s="1"/>
  <c r="K94" i="1"/>
  <c r="H91" i="1"/>
  <c r="D6" i="2"/>
  <c r="K104" i="1" l="1"/>
  <c r="K92" i="1" s="1"/>
  <c r="K91" i="1" s="1"/>
  <c r="G91" i="1"/>
  <c r="K74" i="1"/>
  <c r="K72" i="1"/>
  <c r="K71" i="1"/>
  <c r="K53" i="1"/>
  <c r="K54" i="1"/>
  <c r="K55" i="1"/>
  <c r="K56" i="1"/>
  <c r="K52" i="1"/>
  <c r="I47" i="1"/>
  <c r="K49" i="1"/>
  <c r="K46" i="1"/>
  <c r="K90" i="1"/>
  <c r="K89" i="1"/>
  <c r="K88" i="1"/>
  <c r="K87" i="1"/>
  <c r="K85" i="1"/>
  <c r="H82" i="1"/>
  <c r="G82" i="1"/>
  <c r="K81" i="1"/>
  <c r="F76" i="1"/>
  <c r="K76" i="1" s="1"/>
  <c r="F79" i="1" s="1"/>
  <c r="K79" i="1" s="1"/>
  <c r="H69" i="1"/>
  <c r="G69" i="1"/>
  <c r="K67" i="1"/>
  <c r="K66" i="1"/>
  <c r="K63" i="1"/>
  <c r="K62" i="1"/>
  <c r="K61" i="1"/>
  <c r="K60" i="1"/>
  <c r="K59" i="1"/>
  <c r="K27" i="1"/>
  <c r="K26" i="1"/>
  <c r="K47" i="1" l="1"/>
  <c r="I44" i="1"/>
  <c r="K44" i="1" s="1"/>
  <c r="K43" i="1" s="1"/>
  <c r="G43" i="1"/>
  <c r="H43" i="1"/>
  <c r="I43" i="1" l="1"/>
  <c r="I7" i="1" s="1"/>
  <c r="H14" i="1"/>
  <c r="K42" i="1"/>
  <c r="K41" i="1"/>
  <c r="K40" i="1"/>
  <c r="K39" i="1"/>
  <c r="D39" i="1"/>
  <c r="K38" i="1"/>
  <c r="K37" i="1"/>
  <c r="K36" i="1"/>
  <c r="D36" i="1"/>
  <c r="K35" i="1"/>
  <c r="D35" i="1"/>
  <c r="K34" i="1"/>
  <c r="K33" i="1"/>
  <c r="K32" i="1"/>
  <c r="K31" i="1"/>
  <c r="K30" i="1"/>
  <c r="G28" i="1"/>
  <c r="F28" i="1"/>
  <c r="F8" i="1" s="1"/>
  <c r="F7" i="1" s="1"/>
  <c r="K25" i="1"/>
  <c r="K23" i="1"/>
  <c r="K21" i="1"/>
  <c r="K20" i="1"/>
  <c r="K17" i="1"/>
  <c r="K16" i="1"/>
  <c r="D14" i="1"/>
  <c r="D8" i="1" s="1"/>
  <c r="K13" i="1"/>
  <c r="K12" i="1"/>
  <c r="K11" i="1"/>
  <c r="G8" i="1" l="1"/>
  <c r="E14" i="1"/>
  <c r="E8" i="1" s="1"/>
  <c r="K14" i="1"/>
  <c r="H8" i="1"/>
  <c r="H7" i="1" s="1"/>
  <c r="K28" i="1"/>
  <c r="G7" i="1" l="1"/>
  <c r="N7" i="1" s="1"/>
  <c r="N8" i="1"/>
  <c r="N9" i="1" s="1"/>
  <c r="M1" i="1"/>
  <c r="K8" i="1"/>
  <c r="K7" i="1" s="1"/>
</calcChain>
</file>

<file path=xl/comments1.xml><?xml version="1.0" encoding="utf-8"?>
<comments xmlns="http://schemas.openxmlformats.org/spreadsheetml/2006/main">
  <authors>
    <author>Admin</author>
  </authors>
  <commentList>
    <comment ref="G19" authorId="0" shapeId="0">
      <text>
        <r>
          <rPr>
            <b/>
            <sz val="9"/>
            <color indexed="81"/>
            <rFont val="Tahoma"/>
          </rPr>
          <t>Admin:</t>
        </r>
        <r>
          <rPr>
            <sz val="9"/>
            <color indexed="81"/>
            <rFont val="Tahoma"/>
          </rPr>
          <t xml:space="preserve">
Tăng thêm 18.750 triệu đồng</t>
        </r>
      </text>
    </comment>
  </commentList>
</comments>
</file>

<file path=xl/sharedStrings.xml><?xml version="1.0" encoding="utf-8"?>
<sst xmlns="http://schemas.openxmlformats.org/spreadsheetml/2006/main" count="443" uniqueCount="278">
  <si>
    <t>NGUỒN VỐN NGÂN SÁCH ĐỊA PHƯƠNG CÂN ĐỐI THEO TIÊU CHÍ</t>
  </si>
  <si>
    <t>Đơn vị tính: triệu đồng</t>
  </si>
  <si>
    <t>TT</t>
  </si>
  <si>
    <t>Danh mục dự án</t>
  </si>
  <si>
    <t>Quyết định đầu tư được phê duyệt</t>
  </si>
  <si>
    <t>Kế hoạch trung hạn 2021-2025 được giao</t>
  </si>
  <si>
    <t>Kế hoạch trung hạn 2021-2025
sau điều chỉnh</t>
  </si>
  <si>
    <t>Ghi chú</t>
  </si>
  <si>
    <t>Số quyết định ngày, tháng, năm ban hành</t>
  </si>
  <si>
    <t>Tổng mức đầu tư</t>
  </si>
  <si>
    <t>Tổng số</t>
  </si>
  <si>
    <t>Tăng (+)</t>
  </si>
  <si>
    <t>Giảm (-)</t>
  </si>
  <si>
    <t>TỔNG CỘNG</t>
  </si>
  <si>
    <t>Dự án giảm vốn</t>
  </si>
  <si>
    <t>Phục hồi và quản lý bền vững rừng phòng hộ tỉnh Quảng Trị (JICA)</t>
  </si>
  <si>
    <t>Dự án đã kết thúc thực hiện</t>
  </si>
  <si>
    <t>Hiện đại hóa ngành Lâm nghiệp và tăng cường tính chống chịu vùng ven biển</t>
  </si>
  <si>
    <t>1486/QĐ-UBND ngày 18/6/2019</t>
  </si>
  <si>
    <t>Dự án điều chỉnh chủ trương đầu tư</t>
  </si>
  <si>
    <t>Cấp nước xã Vĩnh Long, Vĩnh Hà, huyện Vĩnh Linh</t>
  </si>
  <si>
    <t>Hiệp định vay của dự án đã được Bộ Tài chính thống nhất báo cáo Chính phủ không gia hạn</t>
  </si>
  <si>
    <t>Xây dựng cầu dân sinh và quản lý  tài sản địa phương (LRAMP)</t>
  </si>
  <si>
    <t>Thời gian thực hiện của dự án kết thúc vào ngày 30/6/2023</t>
  </si>
  <si>
    <t>Tuyến đường kết nối cảng hàng không Quảng Trị với Quốc lộ 1</t>
  </si>
  <si>
    <t>156/NQ-HĐND ngày 9/12/2021</t>
  </si>
  <si>
    <t>HĐND TỈNH GIAO KHI ĐỦ ĐIỀU KIỆN (Xây dựng điểm cơ sở A11 theo đường cơ sở để tính chiều rộng lãnh hải trên vùng biển Việt Nam; Hệ thống công sở các cơ quan hành chính nhà nước cấp tỉnh; Sửa chữa trụ sở làm việc chi nhánh Văn phòng đất đai các huyện; Trụ sở Hội Liên hiệp phụ nữ tỉnh; Hội trường Đảng ủy Khối cơ quan và doanh nghiệp tỉnh; Sửa chữa trụ sở làm việc HĐND tỉnh; ....)</t>
  </si>
  <si>
    <t>Đối ứng các dự án ODA giai đoạn 2021-2025</t>
  </si>
  <si>
    <t>Kế hoạch trung hạn chưa giao chi tiết tại Nghị quyết số 137/NQ-HĐND ngày 30/8/2021 của HĐND tỉnh là 150 tỷ đồng</t>
  </si>
  <si>
    <t>Dự phòng (10%)</t>
  </si>
  <si>
    <t>Kế hoạch trung hạn chưa giao chi tiết tại Nghị quyết số 20/NQ-HĐND ngày 28/3/2023 của HĐND tỉnh là 118,776 tỷ đồng</t>
  </si>
  <si>
    <t>Dự án tăng vốn</t>
  </si>
  <si>
    <t>Phát triển đô thị ven biển miền Trung hướng tới tăng trưởng xanh và ứng phó biến đổi khí hậu thành phố Đông Hà</t>
  </si>
  <si>
    <t>40/NQ-HĐND ngày 19/5/2023</t>
  </si>
  <si>
    <t>Xây dựng Trung tâm Bảo trợ xã hội và phục hồi chức năng dành cho người khuyết tật tỉnh Quảng Trị</t>
  </si>
  <si>
    <t>16/NQ-HĐND ngày 28/3/2023</t>
  </si>
  <si>
    <t>Đầu tư, tôn tạo di tích lịch sử lưu niệm danh nhân - Mộ Tiến sĩ Bùi Dục Tài</t>
  </si>
  <si>
    <t>Đối ứng Chương trình mục tiêu quốc gia Nông thôn mới</t>
  </si>
  <si>
    <t>NSĐP đối ứng là 29,82 tỷ đồng, trong đó: ngân sách tỉnh là 18,48 tỷ đồng và ngân sách huyện, xã là 13,44 tỷ đồng</t>
  </si>
  <si>
    <t>Hỗ trợ các địa phương theo các Thông báo kết luận của Tỉnh ủy</t>
  </si>
  <si>
    <t>Trong đó:</t>
  </si>
  <si>
    <t>+</t>
  </si>
  <si>
    <t>Nâng cấp, hoàn thiện bãi chôn lấp bãi rác thành phố Đông Hà</t>
  </si>
  <si>
    <t>189/NQ-HĐND ngày 29/6/2023
của Tp Đông Hà</t>
  </si>
  <si>
    <t>Xây dựng CSHT khu tái định cư Phường 3, thành phố Đông Hà (giai đoạn 2)</t>
  </si>
  <si>
    <t>188/NQ-HĐND ngày 29/6/2023
của Tp Đông Hà</t>
  </si>
  <si>
    <t>Nhà văn hóa Trung tâm thị xã Quảng Trị</t>
  </si>
  <si>
    <t>11/NQ-HĐND ngày 30/6/2021
99/NQ-HDNĐ ngày 28/6/2023
của thị xã QT</t>
  </si>
  <si>
    <t>Cơ quan Đảng, Mặt trận và các tổ chức chính trị - xã hội huyện Hải Lăng</t>
  </si>
  <si>
    <t>15/NQ-HĐND ngày 28/6/2023
của huyện HL</t>
  </si>
  <si>
    <t>Cải tạo cảnh quan Hồ Sắc Tứ, thị trấn Ái Tử</t>
  </si>
  <si>
    <t>28/NQ-HĐND ngày 30/6/2023
của huyện TP</t>
  </si>
  <si>
    <t>Hạ tầng khu tái định cư tại xã Trung Giang, huyện Gio Linh</t>
  </si>
  <si>
    <t>14/NQ-HĐND ngày 28/6/2023
của huyện GL</t>
  </si>
  <si>
    <t>Điều chỉnh mở rộng bãi tắm Cửa Việt thuộc khu dịch vụ - dịch lịch Cửa Việt</t>
  </si>
  <si>
    <t>15/NQ-HĐND ngày 28/6/2023
của huyện GL</t>
  </si>
  <si>
    <t>Nâng cấp đường Lê Hồng Phong, thị trấn Hồ Xá; Hạng mục: Nâng cấp nền mặt đường, hệ thống thoát nước, vĩa hè</t>
  </si>
  <si>
    <t>442/QĐ-UBND ngày 20/6/2023
của huyện VL</t>
  </si>
  <si>
    <t xml:space="preserve">Nâng cấp đường nội thị Khóm 2, thị trấn Bến Quan: Hạng mục: Nâng cấp nền mặt đường, hệ thống thoát nước, vĩa hè </t>
  </si>
  <si>
    <t>445/QĐ-UBND ngày 20/6/2023
của huyện VL</t>
  </si>
  <si>
    <t>Khắc phục, sữa chữa đường An Thái - Bản Chùa</t>
  </si>
  <si>
    <t>18/NQ-HĐND ngày 26/6/2023
của huyện CL</t>
  </si>
  <si>
    <t>Hồ sinh thái đập dâng Khe Ruôi, thị trấn Krông Klang, huyện Đakrông (giai đoạn 1)</t>
  </si>
  <si>
    <t>145/NQ-HĐND ngày 28/6/2023
của huyện ĐK</t>
  </si>
  <si>
    <t>Đường liên thôn kết nối Quốc lộ 9, xã Tân Liên, huyện Hướng Hóa</t>
  </si>
  <si>
    <t>34/NQ-HĐND ngày 28/6/2023
của huyện HH</t>
  </si>
  <si>
    <t>Sửa chữa, nâng cấp Đài tưởng niệm anh hùng đảo Cồn Cỏ</t>
  </si>
  <si>
    <t>02/NQ-HĐND 22/6/2023 của huyện đảo CC</t>
  </si>
  <si>
    <t>3728/QĐ-UBND ngày 29/12/2017</t>
  </si>
  <si>
    <t>1013/QĐ-UBND ngày 28/5/2014</t>
  </si>
  <si>
    <t>462/QĐ-BGTVT ngày 07/4/2022</t>
  </si>
  <si>
    <t>Điều chỉnh cơ cấu nguồn vốn đầu tư thực hiện từ ngân sách trung ương</t>
  </si>
  <si>
    <t>Đầu tư nâng cấp cơ sở vật chất các đơn vị trực thuộc Sở Giáo dục và Đào tạo Quảng Trị</t>
  </si>
  <si>
    <t>Đối ứng Chương trình mục tiêu quốc gia phát triển kinh tế - xã hội vùng đồng bào dân tộc thiểu số và miền núi</t>
  </si>
  <si>
    <t>Tỷ lệ đối ứng theo quy định tại khoản 5 Điều 1 Nghị quyết số 22/2022/NQ-HĐND ngày 31/5/2022 của HĐND</t>
  </si>
  <si>
    <t>Hỗ trợ 09 xã vùng đồng bào dân tộc thiểu số, miền núi đăng ký đạt chuẩn NTM giai đoạn 2021-2025</t>
  </si>
  <si>
    <t>I</t>
  </si>
  <si>
    <t>Trình Hội đồng nhân dân tỉnh quyết định điều chỉnh</t>
  </si>
  <si>
    <t>II</t>
  </si>
  <si>
    <t>Vỉa hè và hệ thống thoát nước đường Trần Cao Vân</t>
  </si>
  <si>
    <t>3557/QĐ-UBND
ngày 31/12/2021
của Tp Đông Hà</t>
  </si>
  <si>
    <t>Công trình đã hoàn thành, số vốn không thực hiện là 3 tỷ đã được UBND tỉnh thống nhất điều chuyển để thực hiện dự án Đường Trường Chinh nối dài (đoạn từ đường Nguyễn Du đến đường Nguyễn Chí Thanh) tại văn bản số 1346/UBND-TH ngày 31/3/2023</t>
  </si>
  <si>
    <t>Vỉa hè các tuyến đường Khu đô thị Nam Đông Hà giai đoạn 1</t>
  </si>
  <si>
    <t>213/QĐ-UBND
ngày 26/01/2021</t>
  </si>
  <si>
    <t>Giải phóng mặt bằng tạo quỹ đất sạch phục vụ đấu giá quyền sử dụng đất để thực hiện dự án Khu đô thị thương mại - dịch vụ Nam Đông Hà</t>
  </si>
  <si>
    <t>472/QĐ-UBND
 ngày 01/3/2021</t>
  </si>
  <si>
    <t>Công viên mini Phường 2, thành phố Đông Hà</t>
  </si>
  <si>
    <t>1230/QĐ-UBND
ngày 21/5/2021</t>
  </si>
  <si>
    <t>Đường Trần Bình Trọng (đoạn từ Đập ngăn mặn sông Hiếu đến QL.9)</t>
  </si>
  <si>
    <t>Giảm khối lượng không thực hiện</t>
  </si>
  <si>
    <t>Đường Trường Chinh nối dài (đoạn từ đường Nguyễn Du đến đường Nguyễn Chí Thanh)</t>
  </si>
  <si>
    <t>179/NQ-HĐND
ngày 22/5/2013
của Tp Đông Hà</t>
  </si>
  <si>
    <t>+ NSTP Đông Hà (6,5 tỷ)</t>
  </si>
  <si>
    <t>Xây dựng cơ sở hạ tầng khu vực Bắc sông Hiếu</t>
  </si>
  <si>
    <t>Bổ sung vốn để thực hiện hoàn thành các hạng mục dỡ dang của dự án</t>
  </si>
  <si>
    <r>
      <t xml:space="preserve">HĐND TỈNH GIAO KHI ĐỦ ĐIỀU KIỆN </t>
    </r>
    <r>
      <rPr>
        <sz val="12"/>
        <rFont val="Times New Roman"/>
        <family val="1"/>
      </rPr>
      <t>(Đối ứng các dự án ODA mới giai đoạn 2021-2025; Đầu tư nâng cấp, cải tạo một số trụ sở cấp xã; Nhà thiếu nhi tỉnh; Đường dân sinh kết nối khu phố 3 và khu phố 4, phường Đông Lễ, thành phố Đông Hà; ...)</t>
    </r>
  </si>
  <si>
    <t>III</t>
  </si>
  <si>
    <t>Dự kiến bố trí sau</t>
  </si>
  <si>
    <t>- Kế hoạch trung hạn chưa giao chi tiết tại Nghị quyết số 20/NQ-HĐND ngày 28/3/2023 là 62.859,5 triệu đồng
- Kế hoạch vốn còn lại dự kiến phân bổ cho Dự án Tuyến đường kết nối phía Bắc cảng Mỹ Thủy thuộc Khu kinh tế Đông Nam Quảng Trị (giai đoạn 1) và kinh phí chuẩn bị đầu tư dự án Cao tốc Cam Lộ - Lao Bảo, Quốc lộ 15D sau khi đủ điều kiện</t>
  </si>
  <si>
    <t>Cơ sở hạ tầng Khu tái định cư Lao Bảo - Tân Thành (giai đoạn 2)</t>
  </si>
  <si>
    <t>Thực hiện hoàn thành dự án</t>
  </si>
  <si>
    <t>Hệ thống xử lý nước thải KCN Quán Ngang</t>
  </si>
  <si>
    <t>614/QĐ-UBND ngày 29/3/2016</t>
  </si>
  <si>
    <t xml:space="preserve">Một số hạng mục thiết yếu thuộc Khu tái định cư Lao Bảo - Tân Thành </t>
  </si>
  <si>
    <t>Tuyến RD-01 và RD-04 khu công nghiệp Quán Ngang</t>
  </si>
  <si>
    <t>II.1</t>
  </si>
  <si>
    <t>Nguồn thu từ đấu giá quyền sử dụng đất ở tại thành phố Đông Hà</t>
  </si>
  <si>
    <t>Điều chỉnh nội bộ kế hoạch đã giao</t>
  </si>
  <si>
    <t>Điều chỉnh giảm kế hoạch trung hạn đã giao</t>
  </si>
  <si>
    <t xml:space="preserve">
933/QĐ-UBND
ngày 26/4/2019</t>
  </si>
  <si>
    <t>Nguồn đấu giá, đấu thầu các khu đất cho nhà đầu tư sử dụng</t>
  </si>
  <si>
    <t>Kế hoạch 2021-2025 giao 64,21 tỷ đồng; trong đó: NSCĐ 22,21 tỷ đồng + Đấu giá đất 42 tỷ đồng</t>
  </si>
  <si>
    <t>II.2</t>
  </si>
  <si>
    <t>II.3</t>
  </si>
  <si>
    <t>Nguồn thu từ đấu giá quyền sử dụng đất ở tại KKT TMĐB Lao Bảo</t>
  </si>
  <si>
    <t>Đo đạc địa chính và quỹ phát triển đất</t>
  </si>
  <si>
    <t>2</t>
  </si>
  <si>
    <t>Bố trí các công trình phát triển quỹ đất</t>
  </si>
  <si>
    <t>Khu đô thị sinh thái Nam Đông Hà</t>
  </si>
  <si>
    <t>3</t>
  </si>
  <si>
    <t>Bố trí cho các công trình phát triển KTXH khác</t>
  </si>
  <si>
    <t>-</t>
  </si>
  <si>
    <t>Công viên đường Hùng Vương</t>
  </si>
  <si>
    <t>Đường Lê Thánh Tông, thành phố Đông Hà (đoạn Lê Lợi - Hùng Vương)</t>
  </si>
  <si>
    <t>Đường hai đầu cầu dây văng sông Hiếu giai đoạn I</t>
  </si>
  <si>
    <t>Hệ thống cấp nước tập trung vùng nông thôn</t>
  </si>
  <si>
    <t>HĐND TỈNH GIAO KHI ĐỦ ĐIỀU KIỆN (Đường hai đầu cầu dây văng sông Hiếu; Tăng cường năng lực cấp nước sinh hoạt mùa hạn cho thành phố Đông Hà; ...)</t>
  </si>
  <si>
    <t>Dự án chưa được giao vốn;
Thực hiện đầu tư trong giai đoạn 2026-2030</t>
  </si>
  <si>
    <t>Điều chuyển giảm số vốn chưa được HĐND tỉnh giao (dự kiến của dự án Tăng cường năng lực cấp nước sinh hoạt mùa hạn cho thành phố Đông Hà)</t>
  </si>
  <si>
    <t>*</t>
  </si>
  <si>
    <t>Điều chỉnh nội bộ kế hoạch trung hạn đã giao</t>
  </si>
  <si>
    <t>Bố trí công trình phát triển quỹ đất và KTXH khác</t>
  </si>
  <si>
    <t>Giải phóng mặt bằng để thực hiện dự án nâng cấp, mở rộng quốc lộ 9 đoạn từ quốc lộ 1 đến cảng Cửa Việt</t>
  </si>
  <si>
    <t>Giảm vốn do điều chỉnh giảm bề rộng mặt cắt ngang nền đường</t>
  </si>
  <si>
    <t>Rà phá bom mìn vật nổ phục vụ tái định cư huyện Triệu Phong và huyện Hải Lăng</t>
  </si>
  <si>
    <t>2258/QĐ-UBND 18/8/2017</t>
  </si>
  <si>
    <t>Dự án đã hoàn thành, số vốn còn lại không có nhu cầu sử dụng</t>
  </si>
  <si>
    <t>Dự án phát triển cơ sở hạ tầng  các vùng nuôi thủy sản tập trung tỉnh Quảng Trị</t>
  </si>
  <si>
    <t>1822/QĐ-UBND ngày 14/7/2021</t>
  </si>
  <si>
    <t>Khu tái định cư xã Hải Khê và đường vào khu tái định cư (giai đoạn 1)</t>
  </si>
  <si>
    <t>Khu tái định cư xã Hải An và đường giao thông dọc khu kinh tế (giai đoạn 1)</t>
  </si>
  <si>
    <t>2943/QĐ-UBND 30/10/2017</t>
  </si>
  <si>
    <t>1821/QĐ-UBND ngày 14/7/2021</t>
  </si>
  <si>
    <t>Đường Ngô Quyền, Cầu quy Thiện và đoạn còn lại Đường Xuân - Quy - Vĩnh</t>
  </si>
  <si>
    <t>Đường liên xã Đakrông - Mò Ó - Triệu Nguyên - Ba Lòng, huyện Đakrông</t>
  </si>
  <si>
    <t>1819/QĐ-UBND ngày 14/7/2021;</t>
  </si>
  <si>
    <t>81/NQ-HĐND ngày 25/6/2021</t>
  </si>
  <si>
    <t xml:space="preserve">Xây dựng cơ sở hạ tầng thích ứng với biến đổi khí hậu cho đồng bào dân tộc thiểu số - (CRIEM), tỉnh Quảng Trị </t>
  </si>
  <si>
    <t>218/QĐ-TTg ngày 19/02/2021</t>
  </si>
  <si>
    <t>Giãn tiến độ bố trí vốn để phù hợp với tình hình thực hiện của dự án</t>
  </si>
  <si>
    <t>Trụ sở Tỉnh ủy Quảng Trị và các cơ quan, giai đoạn 1</t>
  </si>
  <si>
    <t>26/NQ-HĐND ngày 12/5/2021</t>
  </si>
  <si>
    <t>127/NQ-HĐND 30/8/2021</t>
  </si>
  <si>
    <t>Bổ sung để hoàn thành dự án trong giai đoạn 2021-2025 do nguồn thu của tỉnh không đạt</t>
  </si>
  <si>
    <t>Đường hai đầu cầu dây văng sông Hiếu</t>
  </si>
  <si>
    <t>32/NQ-HĐND ngày 25/6/2021
của TP Đông Hà</t>
  </si>
  <si>
    <t>157/NQ-HĐND ngày 9/12/2021</t>
  </si>
  <si>
    <t>Trong đó: NS tỉnh/ NSTW</t>
  </si>
  <si>
    <t>Dự án Tăng cường quản lý đất đai và cơ sở dữ liệu đất đai tỉnh Quảng Trị</t>
  </si>
  <si>
    <t>424/QĐ-UBND ngày 08/3/2017</t>
  </si>
  <si>
    <t>Sữa chữa và nâng cao an toàn đập (WB8)</t>
  </si>
  <si>
    <t>1241/QĐ-UBND ngày 06/6/2018</t>
  </si>
  <si>
    <t>Giảm số vốn không có nhu cầu sử dụng</t>
  </si>
  <si>
    <t>Dự án Phục hồi và quản lý bền vững rừng phòng hộ tỉnh Quảng Trị (JICA)</t>
  </si>
  <si>
    <t>Xây dựng cơ sở hạ tầng thích ứng với biến đổi khí hậu cho đồng bào dân tộc thiểu số - (CRIEM), tỉnh Quảng Trị</t>
  </si>
  <si>
    <t>Dự án Phát triển đô thị ven biển miền Trung hướng tới tăng trưởng xanh và ứng phó biến đổi khí hậu thành phố Đông Hà</t>
  </si>
  <si>
    <t>Dự án đã được Hội đồng nhân dân tỉnh phê duyệt chủ trương đầu tư</t>
  </si>
  <si>
    <t>PHƯƠNG ÁN ĐIỀU CHỈNH, BỔ SUNG KẾ HOẠCH VỐN ĐẦU TƯ CÔNG TRUNG HẠN GIAI ĐOẠN 2021-2025</t>
  </si>
  <si>
    <t>Phương án ứng vốn quỹ phát triển đất</t>
  </si>
  <si>
    <t>Danh mục công trình</t>
  </si>
  <si>
    <t>KH2021-2025</t>
  </si>
  <si>
    <t>Vốn ứng quỹ phát triển đất</t>
  </si>
  <si>
    <t>Nguồn thu từ đấu giá QSD đất ở</t>
  </si>
  <si>
    <t xml:space="preserve">Tổng số </t>
  </si>
  <si>
    <t>Ứng vốn để thực hiện GPMB</t>
  </si>
  <si>
    <t>Khu đô thị Bắc sông Hiếu giai đoạn 2</t>
  </si>
  <si>
    <t>Khu đô thị Tân Vĩnh</t>
  </si>
  <si>
    <t>Đường ven biển kết nối với hành lang kinh tế Đông Tây tỉnh Quảng Trị - giai đoạn 1</t>
  </si>
  <si>
    <t>2940/QĐ-UBND
ngày 16/11/2022</t>
  </si>
  <si>
    <t>628/QĐ-UBND ngày 31/3/2017</t>
  </si>
  <si>
    <t>115/NQ-HĐND 30/8/2021</t>
  </si>
  <si>
    <t>106/NQ-HĐND ngày 09/12/2020</t>
  </si>
  <si>
    <t>125/NQ-HĐND 30/8/2021</t>
  </si>
  <si>
    <t>NGUỒN VỐN ĐẤU GIÁ ĐẤT DO TỈNH QUẢN LÝ</t>
  </si>
  <si>
    <t>III.1</t>
  </si>
  <si>
    <t>NGUỒN NGÂN SÁCH TRUNG ƯƠNG</t>
  </si>
  <si>
    <t>VỐN TRONG NƯỚC</t>
  </si>
  <si>
    <t>III.2</t>
  </si>
  <si>
    <t>VỐN ODA VÀ VỐN VAY ƯU ĐÃI CỦA CÁC NHÀ TÀI TRỢ NƯỚC NGOÀI</t>
  </si>
  <si>
    <t>Trình Hội đồng nhân dân tỉnh cho ý kiến dự kiến phương án để trình Thủ tướng Chính phủ quyết định điều chỉnh</t>
  </si>
  <si>
    <t>Điều chỉnh cơ cấu nguồn vốn đầu tư thực hiện một phần từ NSTW</t>
  </si>
  <si>
    <t xml:space="preserve">Xóa phòng học tạm, phòng học mượn, cải tạo nâng cấp các trường dân tộc nội trú, bán trú trên địa bàn tỉnh và xây dựng Trường THPT Hướng Hóa </t>
  </si>
  <si>
    <t>72/NQ-HĐND ngày 25/6/2021</t>
  </si>
  <si>
    <t>Dự án điều chỉnh tăng tổng mức đầu tư</t>
  </si>
  <si>
    <t>Bổ sung để đẩy nhanh tiến độ hoàn thành dự án do  nguồn thu của tỉnh không đạt</t>
  </si>
  <si>
    <t>38/NQ-HĐND ngày 14/7/2022</t>
  </si>
  <si>
    <t>Tại các Thông báo: số 421-TB/TU ngày 15/2/2023, số 439-TB/TU ngày 01/3/2023, số 447-TB/TU ngày 17/3/2023, số 448-TB/TU ngày 16/3/2023, số 452-TB/TU ngày 17/3/2023, số 449-TB/TU ngày 17/3/2023, số 453-TB/TU ngày 17/3/2023, số 462-TB/TU ngày 23/3/2023, số 476-TB/TU ngày 31/3/2023, số 488-TB/TU ngày 25/4/2023 của Tỉnh ủy</t>
  </si>
  <si>
    <t>-nt-</t>
  </si>
  <si>
    <t>Giãn tiến độ bố trí vốn để phù hợp với tình hình thực hiện nguồn thu</t>
  </si>
  <si>
    <t>hủy</t>
  </si>
  <si>
    <t>Dự án Xây dựng Trung tâm bảo trợ xã hội và phục hồi chức năng dành cho người khuyết tật tỉnh Quảng Trị</t>
  </si>
  <si>
    <t>Bảo tồn, tôn tạo, nâng cấp các di tích lịch sử cách mạng trọng điểm của tỉnh (hạng mục: Khu lưu niệm TBT Lê Duẩn, Bảo tàng Thành Cổ, địa đạo Vịnh Mốc)</t>
  </si>
  <si>
    <t>71/NQ-HĐND ngày 25/6/2021</t>
  </si>
  <si>
    <t>Xây dựng trường quay chuyên nghiệp quy mô 250 chỗ và trường quay ngoài trời - Đài Phát thanh Truyền hình Quảng Trị</t>
  </si>
  <si>
    <t>20/NQ-HĐND ngày 12/5/2021</t>
  </si>
  <si>
    <t>Giãn tiến độ bố trí vốn sang giai đoạn 2026-2030 để phù hợp với tình hình thực hiện của dự án</t>
  </si>
  <si>
    <t>Dự án Phát triển các đô thị dọc hành lang tiểu vùng sông Mê Kông</t>
  </si>
  <si>
    <t>2830/QĐ-UBND ngày 04/11/2016
1073/QĐ-UBND 13/5/2019</t>
  </si>
  <si>
    <t>Dự án sẽ đóng Hiệp định vào ngày 31/12/2023; một số đoạn tuyến bị vướng mắc GPMB không thực hiện được; điều chuyển số vốn không giải ngân hết sang cho dự án khác</t>
  </si>
  <si>
    <t>Hạ tầng cơ bản cho phát triển toàn diện tỉnh Quảng Trị</t>
  </si>
  <si>
    <t>HĐND tỉnh đã phê duyệt CTĐT</t>
  </si>
  <si>
    <t>Điều chỉnh tăng kế hoạch trung hạn đã giao</t>
  </si>
  <si>
    <t>(Kèm theo Báo cáo số            /BC-UBND ngày         tháng         năm 2023 của Ủy ban nhân dân tỉnh)</t>
  </si>
  <si>
    <t>Dự án tăng vốn (xin bổ sung từ ngân sách trung ương)</t>
  </si>
  <si>
    <t>Dự án tăng vốn (điều chỉnh nội bộ)</t>
  </si>
  <si>
    <t>Bổ sung để đẩy nhanh tiến độ hoàn thành dự án trong giai đoạn 2021-2025</t>
  </si>
  <si>
    <t>Điều chỉnh cơ cấu nguồn vốn đầu tư (từ nguồn vốn NSĐP điều chỉnh sang NSTW)</t>
  </si>
  <si>
    <t>63/NQ-HĐND ngày 19/7/2023</t>
  </si>
  <si>
    <t>Phát sinh chi phí đền bù, GPMB;
HĐND tỉnh đã phê duyệt điều chỉnh chủ trương đầu tư dự án</t>
  </si>
  <si>
    <t>Dự án đang hoàn thiện thủ tục quyết toán hoàn thành, giảm số vốn không có nhiệm vụ chi</t>
  </si>
  <si>
    <t>Dự án đã quyết toán hoàn thành tại Quyết định số 1830/QĐ-UBND ngày 12/7/2022 của UBND tỉnh, giảm số vốn không có nhiệm vụ chi</t>
  </si>
  <si>
    <t>Điều chuyển giảm vốn đấu giá đất; đồng thời bổ sung nguồn vốn NSTW để thực hiện hoàn thành dự án</t>
  </si>
  <si>
    <t>Điều chuyển giảm vốn đấu giá đất; đồng thời bổ sung nguồn vốn NSTW để đẩy nhanh tiến độ thực hiện dự án</t>
  </si>
  <si>
    <t>Thực hiện chào mừng các sự kiện, mục tiêu quan trọng của địa phương</t>
  </si>
  <si>
    <t>60/NQ-HĐND ngày 19/7/2023</t>
  </si>
  <si>
    <t>Dự án đã được Hội đồng nhân dân tỉnh phê duyệt chủ trương đầu tư
Kế hoạch 2021-2025 giao 64,21 tỷ đồng; trong đó: NSCĐ 22,21 tỷ đồng + Đấu giá đất 42 tỷ đồng</t>
  </si>
  <si>
    <t>Điều chuyển giảm vốn đấu giá đất; đồng thời bổ sung nguồn vốn NSĐP cân đối theo tiêu chí để thực hiện hoàn thành mục tiêu đề ra trong giai đoạn 2021-2025</t>
  </si>
  <si>
    <t>59/NQ-HĐND ngày 19/7/2023</t>
  </si>
  <si>
    <t>58/NQ-HĐND ngày 19/7/2023</t>
  </si>
  <si>
    <t>Cầu sông Hiếu và đường hai đầu cầu</t>
  </si>
  <si>
    <t xml:space="preserve">- Bổ sung để hoàn thành dự án
- HĐND tỉnh đã cho phép kéo dài thời gian thực hiện và giải ngân sang năm 2023 tại Nghị quyết số 67/NQ-HĐND ngày 19/7/2023 </t>
  </si>
  <si>
    <t>Kế hoạch trung hạn chưa giao chi tiết tại Nghị quyết số 41/NQ-HĐND ngày 14/7/2022 của HĐND tỉnh là 74,97 tỷ đồng
Giảm từ dự kiến của dự án Hội trường Đảng ủy khối cơ quan và doanh nghiệp tỉnh (10 tỷ đồng), dự án  Hệ thống công sở các cơ quan hành chính nhà nước cấp tỉnh (10,69 tỷ đồng) và khoản dư chưa dự kiến (1,075 tỷ đồng)</t>
  </si>
  <si>
    <t>896/QĐ-UBND ngày 26/5/2010
426/QĐ-UBND ngày 08/3/2017</t>
  </si>
  <si>
    <t>- Kế hoạch chưa giao tại Nghị quyết số 137/NQ-HĐND ngày 30/8/2021 là 222,565 tỷ đồng
- Nghị quyết số 62/NQ-HĐND ngày 18/10/2022 đã giao chi tiết 40,8 tỷ đồng
- Nghị quyết số 20/NQ-HĐND ngày 28/3/2023 đã giao chi tiết 48 tỷ đồng
- Kế hoạch còn lại là 133,765 tỷ đồng chưa giao chi tiết danh mục</t>
  </si>
  <si>
    <t>- Kế hoạch sau khi điều chỉnh giảm tổng nguồn trung hạn đã giao là 57 tỷ đồng
- Kế hoạch còn lại sau điều chỉnh là dự kiến của dự án Đường dân sinh kết nối khu phố 3 và khu phố 4, phường Đông Lễ, thành phố Đông Hà đã được HĐND tỉnh thông qua</t>
  </si>
  <si>
    <t>tăng TMĐT</t>
  </si>
  <si>
    <t>đẩy nhanh tiến độ</t>
  </si>
  <si>
    <t>Đường Lê Thánh Tông, thành phố Đông Hà</t>
  </si>
  <si>
    <t>đẩy nhanh tiến độ do nguồn thu chậm</t>
  </si>
  <si>
    <t>Dự phong NSĐP giảm so với phương án điều chỉnh NSTW</t>
  </si>
  <si>
    <t>Xử lý khắc phục điểm đen, tiềm ẩn tai nạn giao thông trên địa bàn tỉnh</t>
  </si>
  <si>
    <t>Đề án kinh tế ban đêm</t>
  </si>
  <si>
    <t>Đề án công an xã</t>
  </si>
  <si>
    <t>Cải tạo công an phường Đông Giang</t>
  </si>
  <si>
    <t>Kho vật chứng chưa pháo nổ</t>
  </si>
  <si>
    <t>Phòng hỏi cung</t>
  </si>
  <si>
    <t>Công an tỉnh</t>
  </si>
  <si>
    <t>CÁC DỰ ÁN KHÔNG CÂN ĐỐI ĐƯỢC</t>
  </si>
  <si>
    <t>NGUỒN VỐN ĐẦU TƯ TRONG CÂN ĐỐI PHÂN CẤP DO CẤP TỈNH QUẢN LÝ</t>
  </si>
  <si>
    <t>Trong đó: NSĐP</t>
  </si>
  <si>
    <t>Điều chỉnh kế hoạch</t>
  </si>
  <si>
    <t>NGUỒN THU THỪ ĐẤU GIÁ QUYỀN SỬ DỤNG ĐẤT Ở TẠI THÀNH PHỐ ĐÔNG HÀ</t>
  </si>
  <si>
    <t>A</t>
  </si>
  <si>
    <t>B</t>
  </si>
  <si>
    <t>NGUỒN ĐẤU GIÁ, ĐẤU THẦU CÁC KHU ĐẤT CHO NHÀ ĐẦU TƯ SỬ DỤNG</t>
  </si>
  <si>
    <t>Kế hoạch trung hạn 2021-2025 đã giao</t>
  </si>
  <si>
    <t>ĐIỀU CHỈNH KẾ HOẠCH VỐN ĐẦU TƯ CÔNG TRUNG HẠN GIAI ĐOẠN 2021-2025</t>
  </si>
  <si>
    <t>Dự án Nâng cấp cơ sở vật chất ngành y tế tỉnh Quảng Trị</t>
  </si>
  <si>
    <t>Sửa chữa trụ sở UBND tỉnh Quảng Trị</t>
  </si>
  <si>
    <t>2323/QĐ-UBND ngày 18/8/2020; 2940/QĐ-UBND ngày 16/11/2022</t>
  </si>
  <si>
    <t>2335/QĐ-UBND ngày 04/9/2019; 3130/QĐ-UBND ngày 18/11/2019</t>
  </si>
  <si>
    <t>Đường Trường Chinh, thành phố Đông Hà (đoạn từ đường Lê Lợi đến đường Hùng Vương)</t>
  </si>
  <si>
    <t>Giải phóng mặt bằng để thực hiện dự án nâng cấp, mở rộng quốc lộ 9 đoạn từ Quốc lộ 1 đến cảng Cửa Việt</t>
  </si>
  <si>
    <t>Tuyến đường kết nối từ cổng phụ Trung tâm hành hương đức mẹ La Vang đến cụm công nghiệp Hải Lệ và bãi đổ xe số 01 theo quy hoạch đô thị La Vang</t>
  </si>
  <si>
    <t>…./NQ-HĐND ngày …/12/2023</t>
  </si>
  <si>
    <t>Nâng cấp, mở rộng chợ Tân Long, huyện Hướng Hóa</t>
  </si>
  <si>
    <t>Đường giao thông liên thôn Mã Lai - Tân Pun, xã Hướng Phùng, huyện Hướng Hóa, tỉnh Quảng Trị</t>
  </si>
  <si>
    <t>133/NQ-HĐND ngày 30/8/2021</t>
  </si>
  <si>
    <t>Đường hai đầu cầu dây văng sông Hiếu - giai đoạn 1</t>
  </si>
  <si>
    <t>6790/QĐ-UBND ngày 24/12/2021 của huyện HH</t>
  </si>
  <si>
    <t>157/NQ-HĐND ngày 09/12/2021
2956/QĐ-UBND ngày 17/11/2022</t>
  </si>
  <si>
    <t>Cải tạo, sửa chữa Trụ sở Hội đồng nhân dân tỉnh Quảng Trị</t>
  </si>
  <si>
    <t>76/NQ-HĐND ngày 24/10/2023
2787/QĐ-UBND ngày 21/11/2023</t>
  </si>
  <si>
    <t>130/NQ-HĐND ngày 30/8/2021
…./NQ-HĐND ngày …/12/2023</t>
  </si>
  <si>
    <t>Phụ lục I</t>
  </si>
  <si>
    <t>(Kèm theo Nghị quyết số            /NQ-HĐND ngày 07/12/2023 của Hội đồng nhân dân tỉnh)</t>
  </si>
  <si>
    <t>Phụ lục II</t>
  </si>
  <si>
    <t>Đơn vị tính: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</si>
</sst>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_);_(* \(#,##0\);_(* &quot;-&quot;??_);_(@_)"/>
    <numFmt numFmtId="167" formatCode="_(* #,##0.0_);_(* \(#,##0.0\);_(* &quot;-&quot;?_);_(@_)"/>
    <numFmt numFmtId="168" formatCode="#,##0.0000"/>
  </numFmts>
  <fonts count="16" x14ac:knownFonts="1">
    <font>
      <sz val="12"/>
      <name val="Times New Roman"/>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1"/>
      <color theme="1"/>
      <name val="Calibri"/>
      <family val="2"/>
      <charset val="163"/>
      <scheme val="minor"/>
    </font>
    <font>
      <b/>
      <sz val="11"/>
      <color theme="1"/>
      <name val="Times New Roman"/>
      <family val="1"/>
    </font>
    <font>
      <sz val="11"/>
      <color theme="1"/>
      <name val="Times New Roman"/>
      <family val="1"/>
    </font>
    <font>
      <b/>
      <sz val="9"/>
      <color indexed="81"/>
      <name val="Tahoma"/>
    </font>
    <font>
      <sz val="9"/>
      <color indexed="81"/>
      <name val="Tahoma"/>
    </font>
    <font>
      <sz val="11"/>
      <color indexed="8"/>
      <name val="Calibri"/>
      <family val="2"/>
    </font>
    <font>
      <sz val="12"/>
      <color rgb="FFFF0000"/>
      <name val="Times New Roman"/>
      <family val="1"/>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3" fillId="0" borderId="0"/>
    <xf numFmtId="0" fontId="3" fillId="0" borderId="0"/>
    <xf numFmtId="0" fontId="1" fillId="0" borderId="0"/>
    <xf numFmtId="0" fontId="8" fillId="0" borderId="0"/>
    <xf numFmtId="164" fontId="1" fillId="0" borderId="0" applyFont="0" applyFill="0" applyBorder="0" applyAlignment="0" applyProtection="0"/>
    <xf numFmtId="0" fontId="5" fillId="0" borderId="0"/>
    <xf numFmtId="164" fontId="13" fillId="0" borderId="0" applyFont="0" applyFill="0" applyBorder="0" applyAlignment="0" applyProtection="0"/>
  </cellStyleXfs>
  <cellXfs count="130">
    <xf numFmtId="0" fontId="0" fillId="0" borderId="0" xfId="0"/>
    <xf numFmtId="166" fontId="4" fillId="0" borderId="1" xfId="1" applyNumberFormat="1" applyFont="1" applyFill="1" applyBorder="1" applyAlignment="1">
      <alignment vertical="center" wrapText="1"/>
    </xf>
    <xf numFmtId="166" fontId="5" fillId="0" borderId="1" xfId="1" applyNumberFormat="1" applyFont="1" applyFill="1" applyBorder="1" applyAlignment="1">
      <alignment vertical="center" wrapText="1"/>
    </xf>
    <xf numFmtId="166" fontId="4" fillId="0" borderId="1" xfId="1" applyNumberFormat="1" applyFont="1" applyFill="1" applyBorder="1" applyAlignment="1">
      <alignment horizontal="center" vertical="center" wrapText="1"/>
    </xf>
    <xf numFmtId="166" fontId="5" fillId="0" borderId="1" xfId="1" quotePrefix="1" applyNumberFormat="1" applyFont="1" applyFill="1" applyBorder="1" applyAlignment="1">
      <alignment horizontal="center" vertical="center" wrapText="1"/>
    </xf>
    <xf numFmtId="166" fontId="4" fillId="0" borderId="1" xfId="1" quotePrefix="1" applyNumberFormat="1" applyFont="1" applyFill="1" applyBorder="1" applyAlignment="1">
      <alignment horizontal="center" vertical="center" wrapText="1"/>
    </xf>
    <xf numFmtId="0" fontId="10" fillId="0" borderId="0" xfId="4" applyFont="1"/>
    <xf numFmtId="0" fontId="9" fillId="0" borderId="1" xfId="4" applyFont="1" applyBorder="1" applyAlignment="1">
      <alignment horizontal="center" wrapText="1"/>
    </xf>
    <xf numFmtId="0" fontId="9" fillId="0" borderId="1" xfId="4" applyFont="1" applyBorder="1" applyAlignment="1">
      <alignment horizontal="center" vertical="center" wrapText="1"/>
    </xf>
    <xf numFmtId="0" fontId="9" fillId="0" borderId="0" xfId="4" applyFont="1" applyAlignment="1">
      <alignment wrapText="1"/>
    </xf>
    <xf numFmtId="0" fontId="9" fillId="2" borderId="1" xfId="4" applyFont="1" applyFill="1" applyBorder="1" applyAlignment="1">
      <alignment horizontal="center" vertical="center" wrapText="1"/>
    </xf>
    <xf numFmtId="166" fontId="9" fillId="0" borderId="1" xfId="4" applyNumberFormat="1" applyFont="1" applyBorder="1" applyAlignment="1">
      <alignment horizontal="center" vertical="center" wrapText="1"/>
    </xf>
    <xf numFmtId="0" fontId="9" fillId="0" borderId="1" xfId="4" applyFont="1" applyBorder="1" applyAlignment="1">
      <alignment horizontal="left" vertical="center" wrapText="1"/>
    </xf>
    <xf numFmtId="166" fontId="4" fillId="0" borderId="1" xfId="6" applyNumberFormat="1" applyFont="1" applyFill="1" applyBorder="1" applyAlignment="1">
      <alignment vertical="center" wrapText="1"/>
    </xf>
    <xf numFmtId="0" fontId="10" fillId="0" borderId="1" xfId="4" quotePrefix="1" applyFont="1" applyBorder="1" applyAlignment="1">
      <alignment horizontal="center" vertical="center" wrapText="1"/>
    </xf>
    <xf numFmtId="0" fontId="10" fillId="0" borderId="1" xfId="4" quotePrefix="1" applyFont="1" applyBorder="1" applyAlignment="1">
      <alignment horizontal="left" vertical="center" wrapText="1"/>
    </xf>
    <xf numFmtId="166" fontId="5" fillId="0" borderId="1" xfId="6" applyNumberFormat="1" applyFont="1" applyFill="1" applyBorder="1" applyAlignment="1">
      <alignment vertical="center" wrapText="1"/>
    </xf>
    <xf numFmtId="0" fontId="10" fillId="0" borderId="1" xfId="4" applyFont="1" applyBorder="1" applyAlignment="1">
      <alignment wrapText="1"/>
    </xf>
    <xf numFmtId="166" fontId="10" fillId="0" borderId="0" xfId="4" applyNumberFormat="1" applyFont="1" applyAlignment="1">
      <alignment wrapText="1"/>
    </xf>
    <xf numFmtId="0" fontId="10" fillId="0" borderId="0" xfId="4" applyFont="1" applyAlignment="1">
      <alignment wrapText="1"/>
    </xf>
    <xf numFmtId="166" fontId="10" fillId="0" borderId="0" xfId="4" applyNumberFormat="1" applyFont="1"/>
    <xf numFmtId="0" fontId="10" fillId="0" borderId="1" xfId="4" applyFont="1" applyBorder="1" applyAlignment="1">
      <alignment horizontal="center"/>
    </xf>
    <xf numFmtId="0" fontId="10" fillId="0" borderId="1" xfId="4" applyFont="1" applyBorder="1"/>
    <xf numFmtId="0" fontId="10" fillId="0" borderId="0" xfId="4" applyFont="1" applyAlignment="1">
      <alignment horizontal="center"/>
    </xf>
    <xf numFmtId="3" fontId="5" fillId="0" borderId="2" xfId="8" applyNumberFormat="1" applyFont="1" applyFill="1" applyBorder="1" applyAlignment="1">
      <alignment horizontal="right" vertical="center" wrapText="1"/>
    </xf>
    <xf numFmtId="3" fontId="5" fillId="0" borderId="0" xfId="0" applyNumberFormat="1" applyFont="1" applyAlignment="1">
      <alignment vertical="center" wrapText="1"/>
    </xf>
    <xf numFmtId="0" fontId="5" fillId="0" borderId="0" xfId="0" applyFont="1" applyAlignment="1">
      <alignment vertical="center" wrapText="1"/>
    </xf>
    <xf numFmtId="1" fontId="5" fillId="0" borderId="0" xfId="2" applyNumberFormat="1" applyFont="1" applyAlignment="1">
      <alignment horizontal="center" vertical="center" wrapText="1"/>
    </xf>
    <xf numFmtId="1" fontId="5" fillId="0" borderId="0" xfId="2" applyNumberFormat="1" applyFont="1" applyAlignment="1">
      <alignment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168" fontId="4" fillId="0" borderId="1" xfId="0" applyNumberFormat="1" applyFont="1" applyBorder="1" applyAlignment="1">
      <alignment horizontal="center" vertical="center" wrapText="1"/>
    </xf>
    <xf numFmtId="168" fontId="4" fillId="0" borderId="0" xfId="0" applyNumberFormat="1"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horizontal="left" vertical="center" wrapText="1"/>
    </xf>
    <xf numFmtId="1" fontId="7" fillId="0" borderId="1" xfId="2" applyNumberFormat="1" applyFont="1" applyBorder="1" applyAlignment="1">
      <alignment vertical="center" wrapText="1"/>
    </xf>
    <xf numFmtId="1" fontId="5" fillId="0" borderId="1" xfId="2" applyNumberFormat="1" applyFont="1" applyBorder="1" applyAlignment="1">
      <alignment horizontal="center" vertical="center"/>
    </xf>
    <xf numFmtId="3" fontId="5" fillId="0" borderId="1" xfId="3" quotePrefix="1" applyNumberFormat="1" applyFont="1" applyBorder="1" applyAlignment="1">
      <alignment vertical="center" wrapText="1"/>
    </xf>
    <xf numFmtId="3" fontId="5" fillId="0" borderId="1" xfId="2"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0" borderId="1" xfId="2" applyNumberFormat="1" applyFont="1" applyBorder="1" applyAlignment="1">
      <alignment horizontal="left" vertical="center" wrapText="1"/>
    </xf>
    <xf numFmtId="1" fontId="5" fillId="0" borderId="1" xfId="2" applyNumberFormat="1" applyFont="1" applyBorder="1" applyAlignment="1">
      <alignment horizontal="center" vertical="center" wrapText="1"/>
    </xf>
    <xf numFmtId="0" fontId="5" fillId="0" borderId="1" xfId="0" applyFont="1" applyBorder="1" applyAlignment="1">
      <alignment vertical="center" wrapText="1"/>
    </xf>
    <xf numFmtId="1" fontId="5" fillId="0" borderId="1" xfId="2" applyNumberFormat="1"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vertical="center" wrapText="1"/>
    </xf>
    <xf numFmtId="0" fontId="14" fillId="0" borderId="0" xfId="0" applyFont="1" applyAlignment="1">
      <alignment vertical="center" wrapText="1"/>
    </xf>
    <xf numFmtId="1" fontId="5" fillId="0" borderId="1" xfId="2" quotePrefix="1" applyNumberFormat="1" applyFont="1" applyBorder="1" applyAlignment="1">
      <alignment horizontal="left" vertical="center" wrapText="1"/>
    </xf>
    <xf numFmtId="3" fontId="5" fillId="0" borderId="1" xfId="2" quotePrefix="1" applyNumberFormat="1" applyFont="1" applyBorder="1" applyAlignment="1">
      <alignment horizontal="left" vertical="center" wrapText="1"/>
    </xf>
    <xf numFmtId="3" fontId="5" fillId="0" borderId="2" xfId="2" applyNumberFormat="1" applyFont="1" applyBorder="1" applyAlignment="1">
      <alignment horizontal="right" vertical="center" wrapText="1"/>
    </xf>
    <xf numFmtId="3" fontId="5" fillId="0" borderId="2" xfId="2" applyNumberFormat="1" applyFont="1" applyBorder="1" applyAlignment="1">
      <alignment horizontal="right" vertical="center"/>
    </xf>
    <xf numFmtId="0" fontId="5" fillId="0" borderId="1" xfId="0" quotePrefix="1" applyFont="1" applyBorder="1" applyAlignment="1">
      <alignment horizontal="left" vertical="center" wrapText="1"/>
    </xf>
    <xf numFmtId="1" fontId="7" fillId="0" borderId="1" xfId="2" applyNumberFormat="1" applyFont="1" applyBorder="1" applyAlignment="1">
      <alignment horizontal="center" vertical="center"/>
    </xf>
    <xf numFmtId="3" fontId="7" fillId="0" borderId="1" xfId="2"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7" fillId="0" borderId="0" xfId="0" applyFont="1" applyAlignment="1">
      <alignment vertical="center" wrapText="1"/>
    </xf>
    <xf numFmtId="0" fontId="5" fillId="0" borderId="1" xfId="4" applyFont="1" applyBorder="1" applyAlignment="1">
      <alignment horizontal="center" vertical="center" wrapText="1"/>
    </xf>
    <xf numFmtId="0" fontId="5" fillId="0" borderId="1" xfId="0" quotePrefix="1" applyFont="1" applyBorder="1" applyAlignment="1">
      <alignment horizontal="center" vertical="center" wrapText="1"/>
    </xf>
    <xf numFmtId="1" fontId="4" fillId="0" borderId="1" xfId="2" applyNumberFormat="1" applyFont="1" applyBorder="1" applyAlignment="1">
      <alignment vertical="center" wrapText="1"/>
    </xf>
    <xf numFmtId="3" fontId="4" fillId="0" borderId="1" xfId="0" applyNumberFormat="1" applyFont="1" applyBorder="1" applyAlignment="1">
      <alignment vertical="center" wrapText="1"/>
    </xf>
    <xf numFmtId="3" fontId="4" fillId="0" borderId="1" xfId="0" applyNumberFormat="1" applyFont="1" applyBorder="1" applyAlignment="1">
      <alignment horizontal="left" vertical="center" wrapText="1"/>
    </xf>
    <xf numFmtId="3" fontId="4" fillId="0" borderId="1"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3" fontId="7" fillId="0" borderId="1" xfId="2" applyNumberFormat="1" applyFont="1" applyBorder="1" applyAlignment="1">
      <alignment horizontal="center" vertical="center" wrapText="1"/>
    </xf>
    <xf numFmtId="1" fontId="5" fillId="0" borderId="1" xfId="2" quotePrefix="1" applyNumberFormat="1" applyFont="1" applyBorder="1" applyAlignment="1">
      <alignment vertical="center" wrapText="1"/>
    </xf>
    <xf numFmtId="3" fontId="5" fillId="0" borderId="1" xfId="2" applyNumberFormat="1" applyFont="1" applyBorder="1" applyAlignment="1">
      <alignment horizontal="right" vertical="center"/>
    </xf>
    <xf numFmtId="3" fontId="5" fillId="0" borderId="1" xfId="0" applyNumberFormat="1" applyFont="1" applyBorder="1" applyAlignment="1">
      <alignment horizontal="right" vertical="center"/>
    </xf>
    <xf numFmtId="166" fontId="5" fillId="0" borderId="1" xfId="0" applyNumberFormat="1" applyFont="1" applyBorder="1" applyAlignment="1">
      <alignment vertical="center" wrapText="1"/>
    </xf>
    <xf numFmtId="167" fontId="5" fillId="0" borderId="1" xfId="0" applyNumberFormat="1" applyFont="1" applyBorder="1" applyAlignment="1">
      <alignment vertical="center" wrapText="1"/>
    </xf>
    <xf numFmtId="0" fontId="5" fillId="0" borderId="1" xfId="0" quotePrefix="1" applyFont="1" applyBorder="1" applyAlignment="1">
      <alignment vertical="center" wrapText="1"/>
    </xf>
    <xf numFmtId="0" fontId="4" fillId="0" borderId="1" xfId="0" quotePrefix="1" applyFont="1" applyBorder="1" applyAlignment="1">
      <alignment vertical="center" wrapText="1"/>
    </xf>
    <xf numFmtId="0" fontId="4" fillId="0" borderId="1" xfId="0" applyFont="1" applyBorder="1" applyAlignment="1">
      <alignment vertical="center" wrapText="1"/>
    </xf>
    <xf numFmtId="166" fontId="4" fillId="0" borderId="1" xfId="0" applyNumberFormat="1" applyFont="1" applyBorder="1" applyAlignment="1">
      <alignment vertical="center" wrapText="1"/>
    </xf>
    <xf numFmtId="3" fontId="7" fillId="0" borderId="1" xfId="2" applyNumberFormat="1" applyFont="1" applyBorder="1" applyAlignment="1">
      <alignment vertical="center" wrapText="1"/>
    </xf>
    <xf numFmtId="3" fontId="5" fillId="0" borderId="1" xfId="2" applyNumberFormat="1" applyFont="1" applyBorder="1" applyAlignment="1">
      <alignment vertical="center" wrapText="1"/>
    </xf>
    <xf numFmtId="1" fontId="7" fillId="0" borderId="1" xfId="2" applyNumberFormat="1" applyFont="1" applyBorder="1" applyAlignment="1">
      <alignment horizontal="left" vertical="center" wrapText="1"/>
    </xf>
    <xf numFmtId="1" fontId="4" fillId="0" borderId="1" xfId="2" quotePrefix="1" applyNumberFormat="1" applyFont="1" applyBorder="1" applyAlignment="1">
      <alignment vertical="center" wrapText="1"/>
    </xf>
    <xf numFmtId="165" fontId="5" fillId="0" borderId="1" xfId="2"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68" fontId="4" fillId="0" borderId="1" xfId="0" applyNumberFormat="1" applyFont="1" applyBorder="1" applyAlignment="1">
      <alignment horizontal="right" vertical="center" wrapText="1"/>
    </xf>
    <xf numFmtId="0" fontId="5" fillId="0" borderId="1" xfId="5" applyFont="1" applyBorder="1" applyAlignment="1">
      <alignment horizontal="left" vertical="center" wrapText="1"/>
    </xf>
    <xf numFmtId="3" fontId="5" fillId="0" borderId="1" xfId="5" applyNumberFormat="1" applyFont="1" applyBorder="1" applyAlignment="1">
      <alignment horizontal="center" vertical="center" wrapText="1"/>
    </xf>
    <xf numFmtId="3" fontId="5" fillId="0" borderId="1" xfId="5" applyNumberFormat="1" applyFont="1" applyBorder="1" applyAlignment="1">
      <alignment horizontal="right" vertical="center" wrapText="1"/>
    </xf>
    <xf numFmtId="3" fontId="4" fillId="0" borderId="1" xfId="5" applyNumberFormat="1" applyFont="1" applyBorder="1" applyAlignment="1">
      <alignment horizontal="center" vertical="center" wrapText="1"/>
    </xf>
    <xf numFmtId="3" fontId="4" fillId="0" borderId="1" xfId="5" applyNumberFormat="1" applyFont="1" applyBorder="1" applyAlignment="1">
      <alignment horizontal="right" vertical="center" wrapText="1"/>
    </xf>
    <xf numFmtId="168" fontId="4" fillId="0" borderId="1" xfId="5" applyNumberFormat="1" applyFont="1" applyBorder="1" applyAlignment="1">
      <alignment horizontal="right" vertical="center" wrapText="1"/>
    </xf>
    <xf numFmtId="3" fontId="5" fillId="0" borderId="1" xfId="3" applyNumberFormat="1" applyFont="1" applyBorder="1" applyAlignment="1">
      <alignment horizontal="center" vertical="center" wrapText="1"/>
    </xf>
    <xf numFmtId="3" fontId="5" fillId="0" borderId="1" xfId="2" quotePrefix="1"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8" fontId="5" fillId="0" borderId="1" xfId="0" applyNumberFormat="1" applyFont="1" applyBorder="1" applyAlignment="1">
      <alignment horizontal="right" vertical="center" wrapText="1"/>
    </xf>
    <xf numFmtId="3" fontId="5" fillId="0" borderId="1" xfId="3" quotePrefix="1" applyNumberFormat="1" applyFont="1" applyBorder="1" applyAlignment="1">
      <alignment horizontal="center" vertical="center" wrapText="1"/>
    </xf>
    <xf numFmtId="3" fontId="7" fillId="0" borderId="1" xfId="3" quotePrefix="1" applyNumberFormat="1" applyFont="1" applyBorder="1" applyAlignment="1">
      <alignment vertical="center" wrapText="1"/>
    </xf>
    <xf numFmtId="3" fontId="7" fillId="0" borderId="1" xfId="3" quotePrefix="1"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 xfId="5" applyNumberFormat="1" applyFont="1" applyBorder="1" applyAlignment="1">
      <alignment horizontal="right" vertical="center" wrapText="1"/>
    </xf>
    <xf numFmtId="168" fontId="7" fillId="0" borderId="1" xfId="0" applyNumberFormat="1" applyFont="1" applyBorder="1" applyAlignment="1">
      <alignment horizontal="center" vertical="center" wrapText="1"/>
    </xf>
    <xf numFmtId="168" fontId="7" fillId="0" borderId="1" xfId="0" applyNumberFormat="1" applyFont="1" applyBorder="1" applyAlignment="1">
      <alignment horizontal="right" vertical="center" wrapText="1"/>
    </xf>
    <xf numFmtId="0" fontId="7" fillId="0" borderId="1" xfId="0" applyFont="1" applyBorder="1" applyAlignment="1">
      <alignment vertical="center" wrapText="1"/>
    </xf>
    <xf numFmtId="0" fontId="5" fillId="0" borderId="0" xfId="0" applyFont="1" applyAlignment="1">
      <alignment horizontal="left" vertical="center" wrapText="1"/>
    </xf>
    <xf numFmtId="3" fontId="14" fillId="2" borderId="0" xfId="0" applyNumberFormat="1" applyFont="1" applyFill="1" applyAlignment="1">
      <alignment vertical="center" wrapText="1"/>
    </xf>
    <xf numFmtId="0" fontId="14" fillId="2" borderId="0" xfId="0" applyFont="1" applyFill="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4" fillId="2" borderId="1" xfId="0" applyFont="1" applyFill="1" applyBorder="1" applyAlignment="1">
      <alignment vertical="center" wrapText="1"/>
    </xf>
    <xf numFmtId="168"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3" fontId="6" fillId="0" borderId="0" xfId="2" applyNumberFormat="1" applyFont="1" applyAlignment="1">
      <alignment horizontal="right" vertical="center" wrapText="1"/>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1" fontId="4" fillId="0" borderId="0" xfId="2" applyNumberFormat="1" applyFont="1" applyAlignment="1">
      <alignment horizontal="center" vertical="center" wrapText="1"/>
    </xf>
    <xf numFmtId="3" fontId="4" fillId="0" borderId="1" xfId="2"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4" applyFont="1" applyAlignment="1">
      <alignment horizontal="center"/>
    </xf>
  </cellXfs>
  <cellStyles count="9">
    <cellStyle name="Comma" xfId="1" builtinId="3"/>
    <cellStyle name="Comma 10 10 10" xfId="8"/>
    <cellStyle name="Comma 2" xfId="6"/>
    <cellStyle name="Normal" xfId="0" builtinId="0"/>
    <cellStyle name="Normal 10 10 2" xfId="4"/>
    <cellStyle name="Normal 11 4 2" xfId="5"/>
    <cellStyle name="Normal 2" xfId="7"/>
    <cellStyle name="Normal_Bieu mau (CV )" xfId="2"/>
    <cellStyle name="Normal_Bieu mau (CV ) 2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ELL\Dropbox\2.%20XAY%20DUNG%20CO%20BAN\DIEU%20CHUYEN\Trung%20han%202021-2025\23.6%20UB%20Dieu%20chinh%20trung%20han%20NSDP%2021-25%20(chinh%20thu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cot_xa"/>
      <sheetName val="giavl"/>
      <sheetName val="Chi tiết Goc -AB"/>
      <sheetName val="SILICATE"/>
      <sheetName val="V-M(Bdinh)"/>
      <sheetName val="gVL"/>
      <sheetName val="PT ksat"/>
      <sheetName val="LUONG KS"/>
      <sheetName val="May"/>
      <sheetName val="heso"/>
      <sheetName val="PTDG"/>
      <sheetName val="THDT"/>
      <sheetName val="VAT LIEU"/>
      <sheetName val="DTCT"/>
      <sheetName val="ranh hong"/>
      <sheetName val="TT35"/>
      <sheetName val="MTO REV.2(ARMOR)"/>
      <sheetName val="??-BLDG"/>
      <sheetName val="DATA"/>
      <sheetName val="luong"/>
      <sheetName val="Equipment"/>
      <sheetName val="DT_THAU"/>
      <sheetName val="DGVL"/>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Sheet1"/>
      <sheetName val="A1.8 NhIII (1050k)"/>
      <sheetName val="Nhan cong nhom I"/>
      <sheetName val="Luong TT05"/>
      <sheetName val="10_VC đ. ngắn"/>
      <sheetName val="__-BLDG"/>
      <sheetName val="ND"/>
      <sheetName val="Luong A3"/>
      <sheetName val="Luong TT01"/>
      <sheetName val="NC"/>
      <sheetName val="san dao"/>
      <sheetName val="Ty le"/>
      <sheetName val="Bia"/>
      <sheetName val="MAIN GATE HOUSE"/>
      <sheetName val="THCP Lap dat"/>
      <sheetName val="THCP xay dung"/>
      <sheetName val="Don gia XD"/>
      <sheetName val="Du toan XD"/>
      <sheetName val="NC+MTC"/>
      <sheetName val="vlieu"/>
      <sheetName val="THKL"/>
      <sheetName val="00000000"/>
      <sheetName val="10000000"/>
      <sheetName val="68-69"/>
      <sheetName val="Chi tiet ranh"/>
      <sheetName val="Duong Ngang"/>
      <sheetName val="San gia co"/>
      <sheetName val="Bien Bao"/>
      <sheetName val="Coc tieu - Coc H"/>
      <sheetName val="CT -THVLNC"/>
      <sheetName val="DG_TN TB LE (2)"/>
      <sheetName val="KH tai chinh khoa san"/>
      <sheetName val="BG"/>
      <sheetName val="B-B"/>
      <sheetName val="Chenh lech vat tu"/>
      <sheetName val="Chiet tinh dz35"/>
      <sheetName val="Chi ti?t Goc -AB"/>
      <sheetName val="Chi ti_t Goc -AB"/>
      <sheetName val="Chiet tinh"/>
      <sheetName val="DGCT"/>
      <sheetName val="GiaVT"/>
      <sheetName val="Bang cap"/>
      <sheetName val="Electrical Breakdown"/>
      <sheetName val="NOTE"/>
      <sheetName val="TN"/>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C.BI DAO"/>
      <sheetName val="RFI-1"/>
      <sheetName val="Cp&gt;10-Ln&lt;10"/>
      <sheetName val="Ln&lt;20"/>
      <sheetName val="EIRR&gt;1&lt;1"/>
      <sheetName val="EIRR&gt; 2"/>
      <sheetName val="EIRR&lt;2"/>
      <sheetName val="KH-Q1,Q2,01"/>
      <sheetName val="Luong BN"/>
      <sheetName val="Luong TB"/>
      <sheetName val="Ca may TB"/>
      <sheetName val="Máy BN"/>
      <sheetName val="TTVanChuyen"/>
      <sheetName val="macBT"/>
      <sheetName val="Config"/>
      <sheetName val="CP Du phong"/>
      <sheetName val="THCP Tuyen"/>
      <sheetName val="THDT goi thau TB"/>
      <sheetName val="Tong hop kinh phi"/>
      <sheetName val="Tien do TV"/>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TNHC"/>
      <sheetName val="CT Thang Mo"/>
      <sheetName val="CT  PL"/>
      <sheetName val="PTDG "/>
      <sheetName val="AASHTO92"/>
      <sheetName val="Lương"/>
      <sheetName val="Ca máy"/>
      <sheetName val="TH khối lượng phải làm"/>
      <sheetName val="QD79"/>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 1 NSNN"/>
      <sheetName val="BANCO"/>
      <sheetName val="1. Von DTPT"/>
      <sheetName val="PLII"/>
      <sheetName val="PLIII-TH"/>
      <sheetName val="PL IV (CDNSDP)"/>
      <sheetName val="PLkeo theo 570"/>
      <sheetName val="dieu chinh nuong ngoai"/>
      <sheetName val="Sheet2"/>
      <sheetName val="Sheet3"/>
      <sheetName val="PLII "/>
      <sheetName val="Phan bo 5nghin"/>
      <sheetName val="PLII  (3)"/>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ow r="113">
          <cell r="O113">
            <v>0.14000000000000001</v>
          </cell>
        </row>
      </sheetData>
      <sheetData sheetId="1">
        <row r="123">
          <cell r="E123">
            <v>0.72098016200000004</v>
          </cell>
        </row>
      </sheetData>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row r="17">
          <cell r="I17">
            <v>89020</v>
          </cell>
        </row>
      </sheetData>
      <sheetData sheetId="19"/>
      <sheetData sheetId="20"/>
      <sheetData sheetId="21"/>
      <sheetData sheetId="22"/>
      <sheetData sheetId="23"/>
      <sheetData sheetId="24"/>
      <sheetData sheetId="25"/>
      <sheetData sheetId="26">
        <row r="13">
          <cell r="N13">
            <v>2523825</v>
          </cell>
        </row>
      </sheetData>
      <sheetData sheetId="27">
        <row r="13">
          <cell r="N13">
            <v>2523825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Nhom A DP"/>
      <sheetName val="10.TPCP-DP"/>
      <sheetName val="11. TƯV"/>
      <sheetName val="12.No XDCB"/>
      <sheetName val="&lt;60%"/>
      <sheetName val="1. NSCD"/>
      <sheetName val="2. Dat"/>
      <sheetName val="TH"/>
      <sheetName val="1. NSCD (2)"/>
      <sheetName val="NSTW"/>
      <sheetName val="DP (UB)"/>
    </sheetNames>
    <sheetDataSet>
      <sheetData sheetId="0" refreshError="1"/>
      <sheetData sheetId="1" refreshError="1"/>
      <sheetData sheetId="2" refreshError="1"/>
      <sheetData sheetId="3" refreshError="1"/>
      <sheetData sheetId="4" refreshError="1"/>
      <sheetData sheetId="5"/>
      <sheetData sheetId="6">
        <row r="9">
          <cell r="G9">
            <v>80605</v>
          </cell>
        </row>
      </sheetData>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HDT"/>
      <sheetName val="CSDL"/>
      <sheetName val="TT-2010"/>
      <sheetName val="TX-2010"/>
      <sheetName val="TT-2011"/>
      <sheetName val="TX-2011"/>
      <sheetName val="TT-2012"/>
      <sheetName val="TX-2012"/>
      <sheetName val="TT-2013-2015"/>
      <sheetName val="TX-2013-2015"/>
      <sheetName val="CDT"/>
      <sheetName val="DATP-2010"/>
      <sheetName val="Chi tieu KH"/>
      <sheetName val="Ung"/>
      <sheetName val="Dia chi"/>
      <sheetName val="Sheet1"/>
    </sheetNames>
    <sheetDataSet>
      <sheetData sheetId="0">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 val="BIEU II NSTW"/>
      <sheetName val="III ODA"/>
      <sheetName val="IV TPCP"/>
      <sheetName val="Bieu IV TPCP"/>
      <sheetName val="IV a TPCP"/>
      <sheetName val="Bieu mau V (Lam VX)"/>
      <sheetName val="VI KCH"/>
      <sheetName val="VII KCH"/>
      <sheetName val=" ĐP (son TH)"/>
      <sheetName val="NSTW bieu II"/>
      <sheetName val="Bieu II"/>
      <sheetName val="tong hop von"/>
    </sheetNames>
    <sheetDataSet>
      <sheetData sheetId="0">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
      <sheetData sheetId="2"/>
      <sheetData sheetId="3"/>
      <sheetData sheetId="4"/>
      <sheetData sheetId="5"/>
      <sheetData sheetId="6"/>
      <sheetData sheetId="7"/>
      <sheetData sheetId="8"/>
      <sheetData sheetId="9">
        <row r="14">
          <cell r="C14">
            <v>1</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BANCO (2)"/>
      <sheetName val="MT DPin (2)"/>
      <sheetName val="S-curve "/>
      <sheetName val="PU_ITALY_2"/>
      <sheetName val="TH_DZ352"/>
      <sheetName val="Tro_giup2"/>
      <sheetName val="DON_GIA_CAN_THO2"/>
      <sheetName val="Don_gia_chi_tiet"/>
      <sheetName val="Commercial value"/>
      <sheetName val="NC"/>
      <sheetName val="TONG HOP VL-NC"/>
      <sheetName val="lam-moi"/>
      <sheetName val="Don_gia"/>
      <sheetName val="DON_GIA_TRAM_(3)"/>
      <sheetName val="7606_DZ"/>
      <sheetName val="TONG_HOP_VL-NC_TT"/>
      <sheetName val="CHITIET_VL-NC-TT_-1p"/>
      <sheetName val="KPVC-BD_"/>
      <sheetName val="dnc4"/>
      <sheetName val="갑지"/>
      <sheetName val="Adix A"/>
      <sheetName val="침하계"/>
      <sheetName val="BETON"/>
      <sheetName val="24-ACMV"/>
      <sheetName val="dg67-1"/>
      <sheetName val="Ng.hàng xà+bulong"/>
      <sheetName val="So doi chieu LC"/>
      <sheetName val="366"/>
      <sheetName val="DG-VL"/>
      <sheetName val="PTDGCT"/>
      <sheetName val="CTG"/>
      <sheetName val="phuluc1"/>
      <sheetName val="TONG HOP T5 1998"/>
      <sheetName val="K95"/>
      <sheetName val="K98"/>
      <sheetName val="chiet tinh"/>
      <sheetName val="CBKC-110"/>
      <sheetName val="VL"/>
      <sheetName val="PTDG"/>
      <sheetName val="KPTH-T12"/>
      <sheetName val="Thamgia-T10"/>
      <sheetName val="Đầu vào"/>
      <sheetName val="Ts"/>
      <sheetName val="A1.CN"/>
      <sheetName val="XD"/>
      <sheetName val="Cuongricc"/>
      <sheetName val="????"/>
      <sheetName val="TBA"/>
      <sheetName val="4.PTDG"/>
      <sheetName val="A1, May"/>
      <sheetName val="Máy"/>
      <sheetName val="Vat lieu"/>
      <sheetName val="May"/>
      <sheetName val="DTXL"/>
      <sheetName val="EIRR&gt;1&lt;1"/>
      <sheetName val="EIRR&gt; 2"/>
      <sheetName val="EIRR&lt;2"/>
      <sheetName val="Cp&gt;10-Ln&lt;10"/>
      <sheetName val="Ln&lt;20"/>
      <sheetName val="TH_CNO"/>
      <sheetName val="NK_CHUNG"/>
      <sheetName val="SL"/>
      <sheetName val="CT vat lieu"/>
      <sheetName val="vcdngan"/>
      <sheetName val="DG DZ"/>
      <sheetName val="DG TBA"/>
      <sheetName val="DGXD"/>
      <sheetName val="실행철강하도"/>
      <sheetName val="project management"/>
      <sheetName val="chitimc"/>
      <sheetName val="giathanh1"/>
      <sheetName val="Du_lieu"/>
      <sheetName val="THVT"/>
      <sheetName val="O20"/>
      <sheetName val="CAT_5"/>
      <sheetName val="BQMP"/>
      <sheetName val="산근"/>
      <sheetName val="inter"/>
      <sheetName val="대비"/>
      <sheetName val="REINF."/>
      <sheetName val="SKETCH"/>
      <sheetName val="LOADS"/>
      <sheetName val="Titles"/>
      <sheetName val="Rates 2009"/>
      <sheetName val="P"/>
      <sheetName val="MAIN GATE HOUSE"/>
      <sheetName val="집계표"/>
      <sheetName val="CT-35"/>
      <sheetName val="CT-0.4KV"/>
      <sheetName val="Data Input"/>
      <sheetName val="Keothep"/>
      <sheetName val="Re-bar"/>
      <sheetName val="DLDTLN"/>
      <sheetName val="차액보증"/>
      <sheetName val="Dulieu"/>
      <sheetName val="SITE-E"/>
      <sheetName val="Bang KL"/>
      <sheetName val="Config"/>
      <sheetName val="DMCP"/>
      <sheetName val="HS_TDT"/>
      <sheetName val="ALLOWANCE"/>
      <sheetName val="MH RATE"/>
      <sheetName val="Sheet3"/>
      <sheetName val="금융비용"/>
      <sheetName val="입찰안"/>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BGD"/>
      <sheetName val="KCS"/>
      <sheetName val="KD"/>
      <sheetName val="KT"/>
      <sheetName val="KTNL"/>
      <sheetName val="KH"/>
      <sheetName val="PX-SX"/>
      <sheetName val="TC"/>
      <sheetName val="Lcau - Lxuc"/>
      <sheetName val="LaborPY"/>
      <sheetName val="LaborKH"/>
      <sheetName val="Equip "/>
      <sheetName val="Material"/>
      <sheetName val="DG thep ma kem"/>
      <sheetName val="dm366"/>
      <sheetName val="damgiua"/>
      <sheetName val="dgct"/>
      <sheetName val="WT-LIST"/>
      <sheetName val="DM 6061"/>
      <sheetName val="Gia"/>
      <sheetName val="EXTERNAL"/>
      <sheetName val="Trạm biến áp"/>
      <sheetName val="Đơn Giá "/>
      <sheetName val="Chi tiet XD TBA"/>
      <sheetName val="Giá"/>
      <sheetName val="DM1776"/>
      <sheetName val="DM228"/>
      <sheetName val="DM4970"/>
      <sheetName val="Camay_DP"/>
      <sheetName val="DM6061"/>
      <sheetName val="Luong2"/>
      <sheetName val="Chenh lech vat tu"/>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DM"/>
      <sheetName val="bt19"/>
      <sheetName val="Btr25"/>
      <sheetName val="Sheet2"/>
      <sheetName val="CT1"/>
      <sheetName val="7606-TBA"/>
      <sheetName val="7606-ĐZ"/>
      <sheetName val="???S"/>
      <sheetName val="???"/>
      <sheetName val="??"/>
      <sheetName val="HÐ ngoài"/>
      <sheetName val="??????"/>
      <sheetName val="HÐ_ngoài"/>
      <sheetName val="Bill 1_Quy dinh chung"/>
      <sheetName val="1.R18 BF"/>
      <sheetName val="A"/>
      <sheetName val="G"/>
      <sheetName val="F-B"/>
      <sheetName val="H-J"/>
      <sheetName val="6.External works-R18"/>
      <sheetName val="DM 67"/>
      <sheetName val="DG7606"/>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1426"/>
      <sheetName val="KH-Q1,Q2,01"/>
      <sheetName val="Gia vat tu"/>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chiettinh"/>
      <sheetName val="MTL$-INTER"/>
      <sheetName val="KL Chi tiết Xây tô"/>
      <sheetName val="Barrem"/>
      <sheetName val="07Base Cost"/>
      <sheetName val="Chi tiet KL"/>
      <sheetName val="Tổng hợp KL"/>
      <sheetName val="BM"/>
      <sheetName val="Xay lapduongR3"/>
      <sheetName val="I-KAMAR"/>
      <sheetName val="DETAIL "/>
      <sheetName val="Phan khai KLuong"/>
      <sheetName val="Duphong"/>
      <sheetName val="CE(E)"/>
      <sheetName val="CE(M)"/>
      <sheetName val="Project Data"/>
      <sheetName val="負荷集計（断熱不燃）"/>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6PILE  (돌출)"/>
      <sheetName val="6MONTHS"/>
      <sheetName val="GTTBA"/>
      <sheetName val="____"/>
      <sheetName val="___S"/>
      <sheetName val="___"/>
      <sheetName val="__"/>
      <sheetName val="______"/>
      <sheetName val="7606"/>
      <sheetName val="6787CWFASE2CASE2_00.xls"/>
      <sheetName val="T&amp;D"/>
      <sheetName val="list"/>
      <sheetName val="DG7606DZ"/>
      <sheetName val="DonGiaLD"/>
      <sheetName val="Income Statement"/>
      <sheetName val="Shareholders' Equity"/>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dutoan"/>
      <sheetName val="CPDDII"/>
      <sheetName val="갑지1"/>
      <sheetName val="tonghop"/>
      <sheetName val="DATA2"/>
      <sheetName val="HMCV"/>
      <sheetName val="CauKien"/>
      <sheetName val="Bang 3_Chi tiet phan Dz"/>
      <sheetName val="LEGEND"/>
      <sheetName val="NVL"/>
      <sheetName val="INFO"/>
      <sheetName val="Summary"/>
      <sheetName val="Standardwerte"/>
      <sheetName val="Duc_bk"/>
      <sheetName val="Note"/>
      <sheetName val="gia cong tac"/>
      <sheetName val="GAEYO"/>
      <sheetName val="BIDDING-SUM"/>
      <sheetName val="Đầu tư"/>
      <sheetName val="DTICH"/>
      <sheetName val="Loại Vật tư"/>
      <sheetName val="dg tphcm"/>
      <sheetName val="DUCVIETPQ"/>
      <sheetName val="INFOR-ST"/>
      <sheetName val="T.KÊ K.CẤU"/>
      <sheetName val="D&amp;W"/>
      <sheetName val="PRI-LS"/>
      <sheetName val="NKC6"/>
      <sheetName val="Cước VC + ĐM CP Tư vấn"/>
      <sheetName val="Hệ số"/>
      <sheetName val="CANDOI"/>
      <sheetName val="MATK"/>
      <sheetName val="NHATKY"/>
      <sheetName val="Measure 1306"/>
      <sheetName val="0"/>
      <sheetName val="BKBANRA"/>
      <sheetName val="BKMUAVAO"/>
      <sheetName val="DL"/>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실행"/>
      <sheetName val="Bill-04 ket cau thap- UNI"/>
      <sheetName val="Door and window"/>
      <sheetName val="GV1-D13 (Casement door)"/>
      <sheetName val="PEDESB"/>
      <sheetName val="KHOI LUONG"/>
      <sheetName val="Bill 01 - CTN"/>
      <sheetName val="Bill 2.2 Villa 2 beds"/>
      <sheetName val="토공"/>
      <sheetName val="Harga ME "/>
      <sheetName val="Alat"/>
      <sheetName val="Analisa Gabungan"/>
      <sheetName val="Sub"/>
      <sheetName val="TH Vat tu"/>
      <sheetName val="Cửa"/>
      <sheetName val="Sheet4"/>
      <sheetName val="Supplier"/>
      <sheetName val=" Bill.5-Earthing.2 - Add Works"/>
      <sheetName val="JP_List"/>
      <sheetName val="SUBS"/>
      <sheetName val="Feeds"/>
      <sheetName val="final list 2005"/>
      <sheetName val="final_list_2005"/>
      <sheetName val="WORKINGS"/>
      <sheetName val="LV data"/>
      <sheetName val="SP10"/>
      <sheetName val="DK"/>
      <sheetName val="Isolasi Luar Dalam"/>
      <sheetName val="Isolasi Luar"/>
      <sheetName val="Bang trong luong rieng thep"/>
      <sheetName val="Bang_KL"/>
      <sheetName val="Lcau_-_Lxuc"/>
      <sheetName val="DLdauvao"/>
      <sheetName val="CẤP THOÁT NƯỚC"/>
      <sheetName val="DTXD"/>
      <sheetName val="Formwork"/>
      <sheetName val="Dlieu dau vao"/>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DM7606"/>
      <sheetName val="XDM22"/>
      <sheetName val="ESTI."/>
      <sheetName val="TH MTC"/>
      <sheetName val="TH N.Cong"/>
      <sheetName val="DG-TNHC-85"/>
      <sheetName val="Dia"/>
      <sheetName val="THDT goi thau TB"/>
      <sheetName val="Tien do TV"/>
      <sheetName val="QD957"/>
      <sheetName val="bridge # 1"/>
      <sheetName val="TK-COL"/>
      <sheetName val="02_Dulieu_Cua"/>
      <sheetName val="KL san lap"/>
      <sheetName val="Chi tiet"/>
      <sheetName val="Chenh lech ca may"/>
      <sheetName val="TLg CN&amp;Laixe"/>
      <sheetName val="TLg CN&amp;Laixe (2)"/>
      <sheetName val="TLg Laitau"/>
      <sheetName val="TLg Laitau (2)"/>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BOQ THAN"/>
      <sheetName val="1_MV"/>
      <sheetName val="Unit_Div6"/>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cuocbd"/>
      <sheetName val="CUOC"/>
      <sheetName val="Open"/>
      <sheetName val="Function"/>
      <sheetName val="Noisuy-LLL"/>
      <sheetName val="DL ĐẦU VÀO"/>
      <sheetName val="CTEMCOST"/>
      <sheetName val="DongiaVL2"/>
      <sheetName val="Active"/>
      <sheetName val="PMS"/>
      <sheetName val="D &amp; W sizes"/>
      <sheetName val="Analisa &amp; Upah"/>
      <sheetName val="Ktmo"/>
      <sheetName val="Purchase Order"/>
      <sheetName val="경비2내역"/>
      <sheetName val="BOQ건축"/>
      <sheetName val="DETAIL_"/>
      <sheetName val="Du lieu"/>
      <sheetName val="Cash2"/>
      <sheetName val="Markup"/>
      <sheetName val="cash budget"/>
      <sheetName val="Criteria"/>
      <sheetName val="ICGSIP"/>
      <sheetName val="BocXep"/>
      <sheetName val="VCBo"/>
      <sheetName val="VCThuy"/>
      <sheetName val="Phan tich"/>
      <sheetName val="GOC-KO IN"/>
      <sheetName val="INPUT-STR"/>
      <sheetName val="REF"/>
      <sheetName val="CT Thang Mo"/>
      <sheetName val="CT  PL"/>
      <sheetName val="dongia _2_"/>
      <sheetName val="FAB별"/>
      <sheetName val="Thép CKN"/>
      <sheetName val="TMinh"/>
      <sheetName val="MAU 8A"/>
      <sheetName val="MAU 8B"/>
      <sheetName val="MAU 9"/>
      <sheetName val="MAU 10"/>
      <sheetName val="TLuong"/>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RT"/>
      <sheetName val="外気負荷"/>
      <sheetName val="02. PTDG"/>
      <sheetName val="Chiết tính"/>
      <sheetName val="DK1.Don gia"/>
      <sheetName val="Don gia (khong in)"/>
      <sheetName val="1.MONG 1-2"/>
      <sheetName val="TB NẶNG"/>
      <sheetName val="Du tru CP-Bieu 01"/>
      <sheetName val="Dự thầu"/>
      <sheetName val="Nhap VT oto"/>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rick"/>
      <sheetName val="Bill 2-Road HR2"/>
      <sheetName val="Bill 3 - Softscape HR2"/>
      <sheetName val="wk prgs"/>
      <sheetName val="sort2"/>
      <sheetName val="MTL(AG)"/>
      <sheetName val="소일위대가코드표"/>
      <sheetName val="DATA1"/>
      <sheetName val="Ｎｏ.13"/>
      <sheetName val="tra_vat_lieu"/>
      <sheetName val="DGchitiet "/>
      <sheetName val="Ma don vi"/>
      <sheetName val="bang cc"/>
      <sheetName val="見積書"/>
      <sheetName val="TNHC"/>
      <sheetName val="Bill No.3 - Prov. Sum (Ph2&amp;3)"/>
      <sheetName val="TH TN"/>
      <sheetName val="Dongiaxd"/>
      <sheetName val="TK chi tiet"/>
      <sheetName val="CDTK"/>
      <sheetName val="Hao phí"/>
      <sheetName val="NHATKYC"/>
      <sheetName val="BCX_NL"/>
      <sheetName val="trialth"/>
      <sheetName val="1"/>
      <sheetName val="PCCC"/>
      <sheetName val="AG Pipe Qty Analysis"/>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DMCT"/>
      <sheetName val="CĂN HỘ T16-17 "/>
      <sheetName val="TRỤC ĐỨNG THOÁT BẨN T15-17"/>
      <sheetName val="TRỤC ĐỨNG TM T15-17"/>
      <sheetName val="Tổng GT"/>
      <sheetName val="GT"/>
      <sheetName val="KL"/>
      <sheetName val="Chi tiết KL"/>
      <sheetName val="khấu trừ phạt"/>
      <sheetName val="GT  KHAU TRU"/>
      <sheetName val="HAO HUT VAT TU (2)"/>
      <sheetName val="cao độ"/>
      <sheetName val="Tongke"/>
      <sheetName val="đọc số"/>
      <sheetName val="CP HMC"/>
      <sheetName val="2.1Warehouse 1"/>
      <sheetName val="Specs"/>
      <sheetName val="Data.Wall"/>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물량표"/>
      <sheetName val="VT190111"/>
      <sheetName val="TONG HOP"/>
      <sheetName val="phan tic chi tiet"/>
      <sheetName val=""/>
      <sheetName val="gui BKCT"/>
      <sheetName val="lam_moi"/>
      <sheetName val="Gia vat lieu"/>
      <sheetName val="Precios unitarios AXH"/>
      <sheetName val="Rate1"/>
      <sheetName val="TH VL, NC, DDHT Thanhphuoc"/>
      <sheetName val="전기"/>
      <sheetName val="3. CNT"/>
      <sheetName val="unit price list(M)"/>
      <sheetName val="So lieu chung"/>
      <sheetName val="Notes"/>
      <sheetName val="1.2 Staff Schedule"/>
      <sheetName val="0. Input"/>
      <sheetName val="BẢNG ÁP GIÁ (in)"/>
      <sheetName val="NT (KL) IN"/>
      <sheetName val="DOM D2"/>
      <sheetName val="nhà ăn"/>
      <sheetName val="Công nhật"/>
      <sheetName val="btkt cột"/>
      <sheetName val="THÉP"/>
      <sheetName val="T2-3"/>
      <sheetName val="Doi so"/>
      <sheetName val="SPEC"/>
      <sheetName val="VO-PS02-XD"/>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Door_and_window1"/>
      <sheetName val="Ma_don_vi"/>
      <sheetName val="bang_cc"/>
      <sheetName val="유림콘도"/>
      <sheetName val="유림골조"/>
      <sheetName val="Btra"/>
      <sheetName val="INF"/>
      <sheetName val="MTO REV.2(ARMOR)"/>
      <sheetName val="ReadFirst"/>
      <sheetName val="Cotthep.NPT"/>
      <sheetName val="vl.nc.mtc"/>
      <sheetName val="Bill Prelim-CDT"/>
      <sheetName val="Prelims"/>
      <sheetName val="Bill BPTC-CDT"/>
      <sheetName val="Chi tiết BPTC"/>
      <sheetName val="Bill BPTC-CDT (PA MCT CDT)"/>
      <sheetName val="Chi tiết BPTC (PA MCT CDT)"/>
      <sheetName val="M1-XL-1c"/>
      <sheetName val="TOSHIBA-Structure"/>
      <sheetName val="1.Civil (Org)"/>
      <sheetName val="villa"/>
      <sheetName val="BQ-E20-02(Rp)"/>
      <sheetName val="F4-F7"/>
      <sheetName val="DM-VNT ko sd"/>
      <sheetName val="KL THEP  GIAM DO DUNG COUPLER"/>
      <sheetName val="01.KL THÉP NHẬP VỀ"/>
      <sheetName val="BBLMHT"/>
      <sheetName val="2. NT VLDV"/>
      <sheetName val="GHI CHU"/>
      <sheetName val="1.BB LMHT"/>
      <sheetName val="PERSONNELIST"/>
      <sheetName val="1. Office"/>
      <sheetName val="Bê tông bảo vệ"/>
      <sheetName val="01. Data"/>
      <sheetName val="Neo, nối cốt thép dầm, cột"/>
      <sheetName val="Uốn móc cốt thép"/>
      <sheetName val="Tiêu chuẩn cốt thép"/>
      <sheetName val="A6"/>
      <sheetName val="KL thep lam sat"/>
      <sheetName val="Steel"/>
      <sheetName val="Order"/>
      <sheetName val="Data-year2001i"/>
      <sheetName val="Tien Thuong"/>
      <sheetName val="NC XL 6T cuoi 01 CTy"/>
      <sheetName val="Data -6T dau"/>
      <sheetName val="Cong 6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125x125"/>
      <sheetName val="Bảng đo bóc KL OLK-09"/>
      <sheetName val="6.3 CHI TIET OLK-09"/>
      <sheetName val="날개벽수량표"/>
      <sheetName val="B3A - TOWER A"/>
      <sheetName val="Annex B"/>
      <sheetName val="음료실행"/>
      <sheetName val="내역서을지"/>
      <sheetName val="TLG Type"/>
      <sheetName val="1.San "/>
      <sheetName val="Tong hop vat tu"/>
      <sheetName val="Assumptions"/>
      <sheetName val="KHOI LUONG15-4"/>
      <sheetName val="HS"/>
      <sheetName val="Dot 4"/>
      <sheetName val="Chi phi van chuyen"/>
      <sheetName val="XLR_NoRangeSheet"/>
      <sheetName val="工艺分类库"/>
      <sheetName val="DLDT"/>
      <sheetName val="Dgia vat tu"/>
      <sheetName val="Don gia_III"/>
      <sheetName val="D÷ liÖu"/>
      <sheetName val="HRG BHN"/>
      <sheetName val="CĂN ĐH"/>
      <sheetName val="Q.A01.2-Sh"/>
      <sheetName val="TH các CC"/>
      <sheetName val="Duthau"/>
      <sheetName val="개산공사비"/>
      <sheetName val="Gld"/>
      <sheetName val="Gxd"/>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gtrinh"/>
      <sheetName val="DMSC"/>
      <sheetName val="Heso DZ"/>
      <sheetName val="DGiaDZ"/>
      <sheetName val="A6,MAY"/>
      <sheetName val="DG_BINH THUAN"/>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2.CDPS"/>
      <sheetName val="Danh mục"/>
      <sheetName val="Calculation"/>
      <sheetName val="4 CĂN"/>
      <sheetName val="Div26 - Elect"/>
      <sheetName val="DT hợp đồng"/>
      <sheetName val="Bảng KL đợt 1"/>
      <sheetName val="Bieu gia HD"/>
      <sheetName val="7.Khau tru "/>
      <sheetName val="Don gia NC"/>
      <sheetName val="Method_BouyancyFactor"/>
      <sheetName val="Method_PressureArea"/>
      <sheetName val="InputData"/>
      <sheetName val="B-2  (DP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Inputs_Sens"/>
      <sheetName val="IS_Sum_CM"/>
      <sheetName val="gia vt,nc,may"/>
      <sheetName val="DZ 22KV"/>
      <sheetName val="Financ. Overview"/>
      <sheetName val="Toolbox"/>
      <sheetName val="TINH GIA - SAN XUAT Vertico"/>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PNT_QUOT__3"/>
      <sheetName val="COAT_WRAP_QIOT__3"/>
      <sheetName val="DGIAgoi1"/>
      <sheetName val="Classification"/>
      <sheetName val="13.BANG CT"/>
      <sheetName val="14.MMUS GIUA NHIP"/>
      <sheetName val="4.HSPBngang"/>
      <sheetName val="6.Tinh tai"/>
      <sheetName val="2 NSl"/>
      <sheetName val="17.US CHU tho a_b"/>
      <sheetName val="15.MMUS GOI"/>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5.2.1 Đo bóc KL OLK-06"/>
      <sheetName val="Kyhieuloptratsonba"/>
      <sheetName val="BTK-Dai Hoc Kien Giang"/>
      <sheetName val="PV Graph Data"/>
      <sheetName val="GJ_06"/>
      <sheetName val="doanh thu"/>
      <sheetName val="Dutoan KL"/>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BANRA"/>
      <sheetName val="PTVT"/>
      <sheetName val="GIÁ DỰ THẦU 30 CĂN"/>
      <sheetName val="datatt"/>
      <sheetName val="Tổng hợp KPHM"/>
      <sheetName val="Cong"/>
      <sheetName val="Dinh muc"/>
      <sheetName val="TDTKP"/>
      <sheetName val="DK-KH"/>
      <sheetName val="QUO"/>
      <sheetName val="Annual_CFs_Asset"/>
      <sheetName val="BT3"/>
      <sheetName val="Hệ_qố2"/>
      <sheetName val="MB.DT.02"/>
      <sheetName val="01-&gt;12"/>
      <sheetName val="Article"/>
      <sheetName val="electrical"/>
      <sheetName val="So sanh"/>
      <sheetName val="SUMDETAIL"/>
      <sheetName val="Factory"/>
      <sheetName val="Matchung"/>
      <sheetName val="BU LONG"/>
      <sheetName val="ĐNVT"/>
      <sheetName val="ĐNBL"/>
      <sheetName val="CTLK"/>
      <sheetName val="DG Chi tiet"/>
      <sheetName val=" 1710 HOINGHINLD"/>
      <sheetName val="99"/>
      <sheetName val="99 (2)"/>
      <sheetName val="134 "/>
      <sheetName val="DG-1776KV4"/>
      <sheetName val="DG 4970"/>
      <sheetName val="THCT"/>
      <sheetName val="DM-1776"/>
      <sheetName val="DT"/>
      <sheetName val="Giathau"/>
      <sheetName val="KS tuyen"/>
      <sheetName val="THTL"/>
      <sheetName val="CP(dz)"/>
      <sheetName val="Bang chiet tinh TBA"/>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Painting"/>
      <sheetName val="영동(D)"/>
      <sheetName val="EQUIP LIST"/>
      <sheetName val="Electrical Works"/>
      <sheetName val="H_T_ INCOMING SYSTEM"/>
      <sheetName val="CTDZTA(5)"/>
      <sheetName val="THONG SO"/>
      <sheetName val="Đơn giá chi tiết TN 39"/>
      <sheetName val="Thuyết minh"/>
      <sheetName val="Đơn giá máy"/>
      <sheetName val="Tính giá NC"/>
      <sheetName val="SL cước"/>
      <sheetName val="Gia VT-TB"/>
      <sheetName val="noi suy xa"/>
      <sheetName val="noi suy xa thu hoi"/>
      <sheetName val="DT. NHA XUONG"/>
      <sheetName val="DI_ESTI"/>
      <sheetName val="4.2.1 Đo bóc KL OLK-06"/>
      <sheetName val="4.1.1 CHI TIET OLK-06"/>
      <sheetName val="EQT-ESTN"/>
      <sheetName val="Cash Flow"/>
      <sheetName val="Yield"/>
      <sheetName val="ABUT수량-A1"/>
      <sheetName val="THKP957"/>
      <sheetName val="Tiên lượng"/>
      <sheetName val="DCQ"/>
      <sheetName val="DCS"/>
      <sheetName val="DD"/>
      <sheetName val="Items"/>
      <sheetName val="Detail"/>
      <sheetName val="¥ "/>
      <sheetName val="KLall"/>
      <sheetName val="dulieumong"/>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ù giá CM"/>
      <sheetName val="DLTA"/>
      <sheetName val="Luong BN"/>
      <sheetName val="Luong TB"/>
      <sheetName val="Ca may TB"/>
      <sheetName val="Ca máy BN"/>
      <sheetName val="Vật liệu"/>
      <sheetName val="LX -TT05"/>
      <sheetName val="NC Moi TT05"/>
      <sheetName val="CAUDIT"/>
      <sheetName val="Bia lot"/>
      <sheetName val="DSKH"/>
      <sheetName val="DT san XD-So lieu cu"/>
      <sheetName val="係数"/>
      <sheetName val="8521"/>
      <sheetName val="Package1"/>
      <sheetName val="Tong DT"/>
      <sheetName val="phan tich don gia"/>
      <sheetName val="Chu dau tu"/>
      <sheetName val="AASHTO92"/>
      <sheetName val="NTKL"/>
      <sheetName val="g-vl"/>
      <sheetName val="112016"/>
      <sheetName val="Bán đợt 1 trang"/>
      <sheetName val="Bill No.1.6"/>
      <sheetName val="Bill No.1.10"/>
      <sheetName val="Bill No.3.3"/>
      <sheetName val="Bill No.1.4"/>
      <sheetName val="Bill No.1.7"/>
      <sheetName val="Summary Bill No. 3"/>
      <sheetName val="설계내역서"/>
      <sheetName val="說明"/>
      <sheetName val="BID"/>
      <sheetName val="데리네이타현황"/>
      <sheetName val="현장별"/>
      <sheetName val="Tien Luong"/>
      <sheetName val="dg-VTu"/>
      <sheetName val="DW"/>
      <sheetName val="DWD"/>
      <sheetName val="DW1"/>
      <sheetName val="pctg"/>
      <sheetName val="M-work"/>
      <sheetName val="WORK"/>
      <sheetName val="DWi"/>
      <sheetName val="PC=FLAT"/>
      <sheetName val="Cert1"/>
      <sheetName val="DI-ESTI"/>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Unit price"/>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3. KC - PODIUM"/>
      <sheetName val="Chiet tinh dz35"/>
      <sheetName val="DG3285"/>
      <sheetName val="Breakdown (B)"/>
      <sheetName val="U.P_Breakdown"/>
      <sheetName val="기안"/>
      <sheetName val="DG "/>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Luong (TP Việt Trì)"/>
      <sheetName val="Gia-VL"/>
      <sheetName val="chitiet"/>
      <sheetName val="chitietCS"/>
      <sheetName val="chitietTD"/>
      <sheetName val="CauHinh"/>
      <sheetName val="PL02"/>
      <sheetName val="don gia 1426"/>
      <sheetName val="Cuoc "/>
      <sheetName val="gia chao"/>
      <sheetName val="Vat lieu BTN"/>
      <sheetName val="Solieu"/>
      <sheetName val="HSTV"/>
      <sheetName val="GCM"/>
      <sheetName val="GVT"/>
      <sheetName val="NC CU"/>
      <sheetName val="PLV"/>
      <sheetName val="Da xay dung"/>
      <sheetName val="DNDN"/>
      <sheetName val="toyota"/>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TCVN 1651-2008"/>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KUNGDEVI"/>
      <sheetName val="기본DATA"/>
      <sheetName val="data-ma2"/>
      <sheetName val="Luong 2622EVN"/>
      <sheetName val="Chao gia T12_RE"/>
      <sheetName val="Tabela1"/>
      <sheetName val="SLabs"/>
      <sheetName val="CTtr"/>
      <sheetName val="Gia NC theo TT05"/>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ow r="9">
          <cell r="A9" t="str">
            <v>A</v>
          </cell>
        </row>
      </sheetData>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ow r="9">
          <cell r="A9" t="str">
            <v>A</v>
          </cell>
        </row>
      </sheetData>
      <sheetData sheetId="568">
        <row r="9">
          <cell r="A9" t="str">
            <v>A</v>
          </cell>
        </row>
      </sheetData>
      <sheetData sheetId="569">
        <row r="9">
          <cell r="A9" t="str">
            <v>A</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ow r="9">
          <cell r="A9" t="str">
            <v>A</v>
          </cell>
        </row>
      </sheetData>
      <sheetData sheetId="611">
        <row r="9">
          <cell r="A9" t="str">
            <v>A</v>
          </cell>
        </row>
      </sheetData>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ow r="9">
          <cell r="A9" t="str">
            <v>A</v>
          </cell>
        </row>
      </sheetData>
      <sheetData sheetId="790" refreshError="1"/>
      <sheetData sheetId="791">
        <row r="9">
          <cell r="A9" t="str">
            <v>A</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9">
          <cell r="A9" t="str">
            <v>A</v>
          </cell>
        </row>
      </sheetData>
      <sheetData sheetId="813">
        <row r="9">
          <cell r="A9" t="str">
            <v>A</v>
          </cell>
        </row>
      </sheetData>
      <sheetData sheetId="814" refreshError="1"/>
      <sheetData sheetId="815" refreshError="1"/>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efreshError="1"/>
      <sheetData sheetId="1397" refreshError="1"/>
      <sheetData sheetId="1398" refreshError="1"/>
      <sheetData sheetId="1399" refreshError="1"/>
      <sheetData sheetId="1400" refreshError="1"/>
      <sheetData sheetId="1401" refreshError="1"/>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row r="9">
          <cell r="A9" t="str">
            <v>A</v>
          </cell>
        </row>
      </sheetData>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ow r="9">
          <cell r="A9" t="str">
            <v>A</v>
          </cell>
        </row>
      </sheetData>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ow r="9">
          <cell r="A9" t="str">
            <v>A</v>
          </cell>
        </row>
      </sheetData>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ow r="9">
          <cell r="A9" t="str">
            <v>A</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efreshError="1"/>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efreshError="1"/>
      <sheetData sheetId="1530" refreshError="1"/>
      <sheetData sheetId="1531" refreshError="1"/>
      <sheetData sheetId="1532" refreshError="1"/>
      <sheetData sheetId="1533" refreshError="1"/>
      <sheetData sheetId="1534" refreshError="1"/>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9">
          <cell r="A9" t="str">
            <v>A</v>
          </cell>
        </row>
      </sheetData>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efreshError="1"/>
      <sheetData sheetId="1998" refreshError="1"/>
      <sheetData sheetId="1999" refreshError="1"/>
      <sheetData sheetId="2000" refreshError="1"/>
      <sheetData sheetId="2001" refreshError="1"/>
      <sheetData sheetId="2002" refreshError="1"/>
      <sheetData sheetId="2003" refreshError="1"/>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9">
          <cell r="A9" t="str">
            <v>A</v>
          </cell>
        </row>
      </sheetData>
      <sheetData sheetId="2492" refreshError="1"/>
      <sheetData sheetId="2493" refreshError="1"/>
      <sheetData sheetId="2494" refreshError="1"/>
      <sheetData sheetId="2495" refreshError="1"/>
      <sheetData sheetId="2496" refreshError="1"/>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ow r="9">
          <cell r="A9" t="str">
            <v>A</v>
          </cell>
        </row>
      </sheetData>
      <sheetData sheetId="2518" refreshError="1"/>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refreshError="1"/>
      <sheetData sheetId="2627" refreshError="1"/>
      <sheetData sheetId="2628">
        <row r="9">
          <cell r="A9" t="str">
            <v>A</v>
          </cell>
        </row>
      </sheetData>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ow r="9">
          <cell r="A9" t="str">
            <v>A</v>
          </cell>
        </row>
      </sheetData>
      <sheetData sheetId="3262">
        <row r="9">
          <cell r="A9" t="str">
            <v>A</v>
          </cell>
        </row>
      </sheetData>
      <sheetData sheetId="3263">
        <row r="9">
          <cell r="A9" t="str">
            <v>A</v>
          </cell>
        </row>
      </sheetData>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ow r="9">
          <cell r="A9" t="str">
            <v>A</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ow r="9">
          <cell r="A9" t="str">
            <v>A</v>
          </cell>
        </row>
      </sheetData>
      <sheetData sheetId="3358">
        <row r="9">
          <cell r="A9" t="str">
            <v>A</v>
          </cell>
        </row>
      </sheetData>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ow r="9">
          <cell r="A9" t="str">
            <v>A</v>
          </cell>
        </row>
      </sheetData>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ow r="9">
          <cell r="A9" t="str">
            <v>A</v>
          </cell>
        </row>
      </sheetData>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9">
          <cell r="A9" t="str">
            <v>A</v>
          </cell>
        </row>
      </sheetData>
      <sheetData sheetId="4030">
        <row r="9">
          <cell r="A9" t="str">
            <v>A</v>
          </cell>
        </row>
      </sheetData>
      <sheetData sheetId="4031">
        <row r="9">
          <cell r="A9" t="str">
            <v>A</v>
          </cell>
        </row>
      </sheetData>
      <sheetData sheetId="4032">
        <row r="9">
          <cell r="A9" t="str">
            <v>A</v>
          </cell>
        </row>
      </sheetData>
      <sheetData sheetId="4033">
        <row r="9">
          <cell r="A9" t="str">
            <v>A</v>
          </cell>
        </row>
      </sheetData>
      <sheetData sheetId="4034">
        <row r="9">
          <cell r="A9" t="str">
            <v>A</v>
          </cell>
        </row>
      </sheetData>
      <sheetData sheetId="4035">
        <row r="9">
          <cell r="A9" t="str">
            <v>A</v>
          </cell>
        </row>
      </sheetData>
      <sheetData sheetId="4036">
        <row r="9">
          <cell r="A9" t="str">
            <v>A</v>
          </cell>
        </row>
      </sheetData>
      <sheetData sheetId="4037">
        <row r="9">
          <cell r="A9" t="str">
            <v>A</v>
          </cell>
        </row>
      </sheetData>
      <sheetData sheetId="4038">
        <row r="9">
          <cell r="A9" t="str">
            <v>A</v>
          </cell>
        </row>
      </sheetData>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ow r="9">
          <cell r="A9" t="str">
            <v>A</v>
          </cell>
        </row>
      </sheetData>
      <sheetData sheetId="4085">
        <row r="9">
          <cell r="A9" t="str">
            <v>A</v>
          </cell>
        </row>
      </sheetData>
      <sheetData sheetId="4086">
        <row r="9">
          <cell r="A9" t="str">
            <v>A</v>
          </cell>
        </row>
      </sheetData>
      <sheetData sheetId="4087">
        <row r="9">
          <cell r="A9" t="str">
            <v>A</v>
          </cell>
        </row>
      </sheetData>
      <sheetData sheetId="4088">
        <row r="9">
          <cell r="A9" t="str">
            <v>A</v>
          </cell>
        </row>
      </sheetData>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ow r="9">
          <cell r="A9" t="str">
            <v>A</v>
          </cell>
        </row>
      </sheetData>
      <sheetData sheetId="4119">
        <row r="9">
          <cell r="A9" t="str">
            <v>A</v>
          </cell>
        </row>
      </sheetData>
      <sheetData sheetId="4120">
        <row r="9">
          <cell r="A9" t="str">
            <v>A</v>
          </cell>
        </row>
      </sheetData>
      <sheetData sheetId="4121">
        <row r="9">
          <cell r="A9" t="str">
            <v>A</v>
          </cell>
        </row>
      </sheetData>
      <sheetData sheetId="4122">
        <row r="9">
          <cell r="A9" t="str">
            <v>A</v>
          </cell>
        </row>
      </sheetData>
      <sheetData sheetId="4123">
        <row r="9">
          <cell r="A9" t="str">
            <v>A</v>
          </cell>
        </row>
      </sheetData>
      <sheetData sheetId="4124">
        <row r="9">
          <cell r="A9" t="str">
            <v>A</v>
          </cell>
        </row>
      </sheetData>
      <sheetData sheetId="4125">
        <row r="9">
          <cell r="A9" t="str">
            <v>A</v>
          </cell>
        </row>
      </sheetData>
      <sheetData sheetId="4126">
        <row r="9">
          <cell r="A9" t="str">
            <v>A</v>
          </cell>
        </row>
      </sheetData>
      <sheetData sheetId="4127">
        <row r="9">
          <cell r="A9" t="str">
            <v>A</v>
          </cell>
        </row>
      </sheetData>
      <sheetData sheetId="4128">
        <row r="9">
          <cell r="A9" t="str">
            <v>A</v>
          </cell>
        </row>
      </sheetData>
      <sheetData sheetId="4129">
        <row r="9">
          <cell r="A9" t="str">
            <v>A</v>
          </cell>
        </row>
      </sheetData>
      <sheetData sheetId="4130">
        <row r="9">
          <cell r="A9" t="str">
            <v>A</v>
          </cell>
        </row>
      </sheetData>
      <sheetData sheetId="4131">
        <row r="9">
          <cell r="A9" t="str">
            <v>A</v>
          </cell>
        </row>
      </sheetData>
      <sheetData sheetId="4132">
        <row r="9">
          <cell r="A9" t="str">
            <v>A</v>
          </cell>
        </row>
      </sheetData>
      <sheetData sheetId="4133">
        <row r="9">
          <cell r="A9" t="str">
            <v>A</v>
          </cell>
        </row>
      </sheetData>
      <sheetData sheetId="4134">
        <row r="9">
          <cell r="A9" t="str">
            <v>A</v>
          </cell>
        </row>
      </sheetData>
      <sheetData sheetId="4135">
        <row r="9">
          <cell r="A9" t="str">
            <v>A</v>
          </cell>
        </row>
      </sheetData>
      <sheetData sheetId="4136">
        <row r="9">
          <cell r="A9" t="str">
            <v>A</v>
          </cell>
        </row>
      </sheetData>
      <sheetData sheetId="4137">
        <row r="9">
          <cell r="A9" t="str">
            <v>A</v>
          </cell>
        </row>
      </sheetData>
      <sheetData sheetId="4138">
        <row r="9">
          <cell r="A9" t="str">
            <v>A</v>
          </cell>
        </row>
      </sheetData>
      <sheetData sheetId="4139">
        <row r="9">
          <cell r="A9" t="str">
            <v>A</v>
          </cell>
        </row>
      </sheetData>
      <sheetData sheetId="4140">
        <row r="9">
          <cell r="A9" t="str">
            <v>A</v>
          </cell>
        </row>
      </sheetData>
      <sheetData sheetId="4141">
        <row r="9">
          <cell r="A9" t="str">
            <v>A</v>
          </cell>
        </row>
      </sheetData>
      <sheetData sheetId="4142">
        <row r="9">
          <cell r="A9" t="str">
            <v>A</v>
          </cell>
        </row>
      </sheetData>
      <sheetData sheetId="4143">
        <row r="9">
          <cell r="A9" t="str">
            <v>A</v>
          </cell>
        </row>
      </sheetData>
      <sheetData sheetId="4144">
        <row r="9">
          <cell r="A9" t="str">
            <v>A</v>
          </cell>
        </row>
      </sheetData>
      <sheetData sheetId="4145">
        <row r="9">
          <cell r="A9" t="str">
            <v>A</v>
          </cell>
        </row>
      </sheetData>
      <sheetData sheetId="4146">
        <row r="9">
          <cell r="A9" t="str">
            <v>A</v>
          </cell>
        </row>
      </sheetData>
      <sheetData sheetId="4147">
        <row r="9">
          <cell r="A9" t="str">
            <v>A</v>
          </cell>
        </row>
      </sheetData>
      <sheetData sheetId="4148">
        <row r="9">
          <cell r="A9" t="str">
            <v>A</v>
          </cell>
        </row>
      </sheetData>
      <sheetData sheetId="4149">
        <row r="9">
          <cell r="A9" t="str">
            <v>A</v>
          </cell>
        </row>
      </sheetData>
      <sheetData sheetId="4150">
        <row r="9">
          <cell r="A9" t="str">
            <v>A</v>
          </cell>
        </row>
      </sheetData>
      <sheetData sheetId="4151">
        <row r="9">
          <cell r="A9" t="str">
            <v>A</v>
          </cell>
        </row>
      </sheetData>
      <sheetData sheetId="4152">
        <row r="9">
          <cell r="A9" t="str">
            <v>A</v>
          </cell>
        </row>
      </sheetData>
      <sheetData sheetId="4153">
        <row r="9">
          <cell r="A9" t="str">
            <v>A</v>
          </cell>
        </row>
      </sheetData>
      <sheetData sheetId="4154">
        <row r="9">
          <cell r="A9" t="str">
            <v>A</v>
          </cell>
        </row>
      </sheetData>
      <sheetData sheetId="4155">
        <row r="9">
          <cell r="A9" t="str">
            <v>A</v>
          </cell>
        </row>
      </sheetData>
      <sheetData sheetId="4156">
        <row r="9">
          <cell r="A9" t="str">
            <v>A</v>
          </cell>
        </row>
      </sheetData>
      <sheetData sheetId="4157">
        <row r="9">
          <cell r="A9" t="str">
            <v>A</v>
          </cell>
        </row>
      </sheetData>
      <sheetData sheetId="4158">
        <row r="9">
          <cell r="A9" t="str">
            <v>A</v>
          </cell>
        </row>
      </sheetData>
      <sheetData sheetId="4159">
        <row r="9">
          <cell r="A9" t="str">
            <v>A</v>
          </cell>
        </row>
      </sheetData>
      <sheetData sheetId="4160">
        <row r="9">
          <cell r="A9" t="str">
            <v>A</v>
          </cell>
        </row>
      </sheetData>
      <sheetData sheetId="4161">
        <row r="9">
          <cell r="A9" t="str">
            <v>A</v>
          </cell>
        </row>
      </sheetData>
      <sheetData sheetId="4162">
        <row r="9">
          <cell r="A9" t="str">
            <v>A</v>
          </cell>
        </row>
      </sheetData>
      <sheetData sheetId="4163">
        <row r="9">
          <cell r="A9" t="str">
            <v>A</v>
          </cell>
        </row>
      </sheetData>
      <sheetData sheetId="4164">
        <row r="9">
          <cell r="A9" t="str">
            <v>A</v>
          </cell>
        </row>
      </sheetData>
      <sheetData sheetId="4165">
        <row r="9">
          <cell r="A9" t="str">
            <v>A</v>
          </cell>
        </row>
      </sheetData>
      <sheetData sheetId="4166">
        <row r="9">
          <cell r="A9" t="str">
            <v>A</v>
          </cell>
        </row>
      </sheetData>
      <sheetData sheetId="4167">
        <row r="9">
          <cell r="A9" t="str">
            <v>A</v>
          </cell>
        </row>
      </sheetData>
      <sheetData sheetId="4168">
        <row r="9">
          <cell r="A9" t="str">
            <v>A</v>
          </cell>
        </row>
      </sheetData>
      <sheetData sheetId="4169">
        <row r="9">
          <cell r="A9" t="str">
            <v>A</v>
          </cell>
        </row>
      </sheetData>
      <sheetData sheetId="4170">
        <row r="9">
          <cell r="A9" t="str">
            <v>A</v>
          </cell>
        </row>
      </sheetData>
      <sheetData sheetId="4171">
        <row r="9">
          <cell r="A9" t="str">
            <v>A</v>
          </cell>
        </row>
      </sheetData>
      <sheetData sheetId="4172">
        <row r="9">
          <cell r="A9" t="str">
            <v>A</v>
          </cell>
        </row>
      </sheetData>
      <sheetData sheetId="4173">
        <row r="9">
          <cell r="A9" t="str">
            <v>A</v>
          </cell>
        </row>
      </sheetData>
      <sheetData sheetId="4174">
        <row r="9">
          <cell r="A9" t="str">
            <v>A</v>
          </cell>
        </row>
      </sheetData>
      <sheetData sheetId="4175">
        <row r="9">
          <cell r="A9" t="str">
            <v>A</v>
          </cell>
        </row>
      </sheetData>
      <sheetData sheetId="4176">
        <row r="9">
          <cell r="A9" t="str">
            <v>A</v>
          </cell>
        </row>
      </sheetData>
      <sheetData sheetId="4177">
        <row r="9">
          <cell r="A9" t="str">
            <v>A</v>
          </cell>
        </row>
      </sheetData>
      <sheetData sheetId="4178">
        <row r="9">
          <cell r="A9" t="str">
            <v>A</v>
          </cell>
        </row>
      </sheetData>
      <sheetData sheetId="4179">
        <row r="9">
          <cell r="A9" t="str">
            <v>A</v>
          </cell>
        </row>
      </sheetData>
      <sheetData sheetId="4180">
        <row r="9">
          <cell r="A9" t="str">
            <v>A</v>
          </cell>
        </row>
      </sheetData>
      <sheetData sheetId="4181">
        <row r="9">
          <cell r="A9" t="str">
            <v>A</v>
          </cell>
        </row>
      </sheetData>
      <sheetData sheetId="4182">
        <row r="9">
          <cell r="A9" t="str">
            <v>A</v>
          </cell>
        </row>
      </sheetData>
      <sheetData sheetId="4183">
        <row r="9">
          <cell r="A9" t="str">
            <v>A</v>
          </cell>
        </row>
      </sheetData>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row r="9">
          <cell r="A9" t="str">
            <v>A</v>
          </cell>
        </row>
      </sheetData>
      <sheetData sheetId="5535">
        <row r="9">
          <cell r="A9" t="str">
            <v>A</v>
          </cell>
        </row>
      </sheetData>
      <sheetData sheetId="5536"/>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sheetData sheetId="5543"/>
      <sheetData sheetId="5544"/>
      <sheetData sheetId="5545"/>
      <sheetData sheetId="5546"/>
      <sheetData sheetId="5547" refreshError="1"/>
      <sheetData sheetId="5548" refreshError="1"/>
      <sheetData sheetId="5549" refreshError="1"/>
      <sheetData sheetId="5550" refreshError="1"/>
      <sheetData sheetId="5551" refreshError="1"/>
      <sheetData sheetId="5552"/>
      <sheetData sheetId="5553"/>
      <sheetData sheetId="5554"/>
      <sheetData sheetId="5555"/>
      <sheetData sheetId="5556"/>
      <sheetData sheetId="5557"/>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9">
          <cell r="A9" t="str">
            <v>A</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9">
          <cell r="A9" t="str">
            <v>A</v>
          </cell>
        </row>
      </sheetData>
      <sheetData sheetId="5607"/>
      <sheetData sheetId="5608"/>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sheetData sheetId="5617">
        <row r="9">
          <cell r="A9" t="str">
            <v>A</v>
          </cell>
        </row>
      </sheetData>
      <sheetData sheetId="5618">
        <row r="9">
          <cell r="A9" t="str">
            <v>A</v>
          </cell>
        </row>
      </sheetData>
      <sheetData sheetId="5619"/>
      <sheetData sheetId="5620"/>
      <sheetData sheetId="5621"/>
      <sheetData sheetId="5622"/>
      <sheetData sheetId="5623"/>
      <sheetData sheetId="5624"/>
      <sheetData sheetId="5625"/>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sheetData sheetId="5639"/>
      <sheetData sheetId="5640"/>
      <sheetData sheetId="5641"/>
      <sheetData sheetId="5642"/>
      <sheetData sheetId="5643"/>
      <sheetData sheetId="5644"/>
      <sheetData sheetId="5645"/>
      <sheetData sheetId="5646"/>
      <sheetData sheetId="5647"/>
      <sheetData sheetId="5648"/>
      <sheetData sheetId="5649">
        <row r="9">
          <cell r="A9" t="str">
            <v>A</v>
          </cell>
        </row>
      </sheetData>
      <sheetData sheetId="5650">
        <row r="9">
          <cell r="A9" t="str">
            <v>A</v>
          </cell>
        </row>
      </sheetData>
      <sheetData sheetId="5651">
        <row r="9">
          <cell r="A9" t="str">
            <v>A</v>
          </cell>
        </row>
      </sheetData>
      <sheetData sheetId="5652"/>
      <sheetData sheetId="5653"/>
      <sheetData sheetId="5654"/>
      <sheetData sheetId="5655"/>
      <sheetData sheetId="5656"/>
      <sheetData sheetId="5657"/>
      <sheetData sheetId="5658"/>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row r="9">
          <cell r="A9" t="str">
            <v>A</v>
          </cell>
        </row>
      </sheetData>
      <sheetData sheetId="5735">
        <row r="9">
          <cell r="A9" t="str">
            <v>A</v>
          </cell>
        </row>
      </sheetData>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sheetData sheetId="5762"/>
      <sheetData sheetId="5763"/>
      <sheetData sheetId="5764"/>
      <sheetData sheetId="5765"/>
      <sheetData sheetId="5766"/>
      <sheetData sheetId="5767"/>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sheetData sheetId="6214"/>
      <sheetData sheetId="6215"/>
      <sheetData sheetId="6216"/>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sheetData sheetId="6890"/>
      <sheetData sheetId="6891"/>
      <sheetData sheetId="6892"/>
      <sheetData sheetId="6893"/>
      <sheetData sheetId="6894"/>
      <sheetData sheetId="6895"/>
      <sheetData sheetId="6896"/>
      <sheetData sheetId="6897"/>
      <sheetData sheetId="6898"/>
      <sheetData sheetId="6899"/>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sheetData sheetId="6927"/>
      <sheetData sheetId="6928"/>
      <sheetData sheetId="6929"/>
      <sheetData sheetId="6930"/>
      <sheetData sheetId="6931"/>
      <sheetData sheetId="6932"/>
      <sheetData sheetId="6933"/>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sheetData sheetId="6941"/>
      <sheetData sheetId="6942"/>
      <sheetData sheetId="6943"/>
      <sheetData sheetId="6944"/>
      <sheetData sheetId="6945"/>
      <sheetData sheetId="6946"/>
      <sheetData sheetId="6947"/>
      <sheetData sheetId="6948"/>
      <sheetData sheetId="6949"/>
      <sheetData sheetId="6950"/>
      <sheetData sheetId="6951">
        <row r="9">
          <cell r="A9" t="str">
            <v>A</v>
          </cell>
        </row>
      </sheetData>
      <sheetData sheetId="6952">
        <row r="9">
          <cell r="A9" t="str">
            <v>A</v>
          </cell>
        </row>
      </sheetData>
      <sheetData sheetId="6953">
        <row r="9">
          <cell r="A9" t="str">
            <v>A</v>
          </cell>
        </row>
      </sheetData>
      <sheetData sheetId="6954"/>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sheetData sheetId="6969"/>
      <sheetData sheetId="6970"/>
      <sheetData sheetId="6971"/>
      <sheetData sheetId="6972"/>
      <sheetData sheetId="6973">
        <row r="9">
          <cell r="A9" t="str">
            <v>A</v>
          </cell>
        </row>
      </sheetData>
      <sheetData sheetId="6974">
        <row r="9">
          <cell r="A9" t="str">
            <v>A</v>
          </cell>
        </row>
      </sheetData>
      <sheetData sheetId="6975">
        <row r="9">
          <cell r="A9" t="str">
            <v>A</v>
          </cell>
        </row>
      </sheetData>
      <sheetData sheetId="6976"/>
      <sheetData sheetId="6977"/>
      <sheetData sheetId="6978"/>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9">
          <cell r="A9" t="str">
            <v>A</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9">
          <cell r="A9" t="str">
            <v>A</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ow r="9">
          <cell r="A9" t="str">
            <v>A</v>
          </cell>
        </row>
      </sheetData>
      <sheetData sheetId="8031">
        <row r="9">
          <cell r="A9" t="str">
            <v>A</v>
          </cell>
        </row>
      </sheetData>
      <sheetData sheetId="8032">
        <row r="9">
          <cell r="A9" t="str">
            <v>A</v>
          </cell>
        </row>
      </sheetData>
      <sheetData sheetId="8033">
        <row r="9">
          <cell r="A9" t="str">
            <v>A</v>
          </cell>
        </row>
      </sheetData>
      <sheetData sheetId="8034">
        <row r="9">
          <cell r="A9" t="str">
            <v>A</v>
          </cell>
        </row>
      </sheetData>
      <sheetData sheetId="8035">
        <row r="9">
          <cell r="A9" t="str">
            <v>A</v>
          </cell>
        </row>
      </sheetData>
      <sheetData sheetId="8036">
        <row r="9">
          <cell r="A9" t="str">
            <v>A</v>
          </cell>
        </row>
      </sheetData>
      <sheetData sheetId="8037">
        <row r="9">
          <cell r="A9" t="str">
            <v>A</v>
          </cell>
        </row>
      </sheetData>
      <sheetData sheetId="8038">
        <row r="9">
          <cell r="A9" t="str">
            <v>A</v>
          </cell>
        </row>
      </sheetData>
      <sheetData sheetId="8039">
        <row r="9">
          <cell r="A9" t="str">
            <v>A</v>
          </cell>
        </row>
      </sheetData>
      <sheetData sheetId="8040">
        <row r="9">
          <cell r="A9" t="str">
            <v>A</v>
          </cell>
        </row>
      </sheetData>
      <sheetData sheetId="8041">
        <row r="9">
          <cell r="A9" t="str">
            <v>A</v>
          </cell>
        </row>
      </sheetData>
      <sheetData sheetId="8042">
        <row r="9">
          <cell r="A9" t="str">
            <v>A</v>
          </cell>
        </row>
      </sheetData>
      <sheetData sheetId="8043">
        <row r="9">
          <cell r="A9" t="str">
            <v>A</v>
          </cell>
        </row>
      </sheetData>
      <sheetData sheetId="8044">
        <row r="9">
          <cell r="A9" t="str">
            <v>A</v>
          </cell>
        </row>
      </sheetData>
      <sheetData sheetId="8045">
        <row r="9">
          <cell r="A9" t="str">
            <v>A</v>
          </cell>
        </row>
      </sheetData>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9">
          <cell r="A9" t="str">
            <v>A</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row r="9">
          <cell r="A9" t="str">
            <v>A</v>
          </cell>
        </row>
      </sheetData>
      <sheetData sheetId="8061">
        <row r="9">
          <cell r="A9" t="str">
            <v>A</v>
          </cell>
        </row>
      </sheetData>
      <sheetData sheetId="8062">
        <row r="9">
          <cell r="A9" t="str">
            <v>A</v>
          </cell>
        </row>
      </sheetData>
      <sheetData sheetId="8063">
        <row r="9">
          <cell r="A9" t="str">
            <v>A</v>
          </cell>
        </row>
      </sheetData>
      <sheetData sheetId="8064">
        <row r="9">
          <cell r="A9" t="str">
            <v>A</v>
          </cell>
        </row>
      </sheetData>
      <sheetData sheetId="8065">
        <row r="9">
          <cell r="A9" t="str">
            <v>A</v>
          </cell>
        </row>
      </sheetData>
      <sheetData sheetId="8066">
        <row r="9">
          <cell r="A9" t="str">
            <v>A</v>
          </cell>
        </row>
      </sheetData>
      <sheetData sheetId="8067">
        <row r="9">
          <cell r="A9" t="str">
            <v>A</v>
          </cell>
        </row>
      </sheetData>
      <sheetData sheetId="8068">
        <row r="9">
          <cell r="A9" t="str">
            <v>A</v>
          </cell>
        </row>
      </sheetData>
      <sheetData sheetId="8069">
        <row r="9">
          <cell r="A9" t="str">
            <v>A</v>
          </cell>
        </row>
      </sheetData>
      <sheetData sheetId="8070">
        <row r="9">
          <cell r="A9" t="str">
            <v>A</v>
          </cell>
        </row>
      </sheetData>
      <sheetData sheetId="8071">
        <row r="9">
          <cell r="A9" t="str">
            <v>A</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row r="9">
          <cell r="A9" t="str">
            <v>A</v>
          </cell>
        </row>
      </sheetData>
      <sheetData sheetId="8136">
        <row r="9">
          <cell r="A9" t="str">
            <v>A</v>
          </cell>
        </row>
      </sheetData>
      <sheetData sheetId="8137">
        <row r="9">
          <cell r="A9" t="str">
            <v>A</v>
          </cell>
        </row>
      </sheetData>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sheetData sheetId="8926" refreshError="1"/>
      <sheetData sheetId="8927" refreshError="1"/>
      <sheetData sheetId="8928" refreshError="1"/>
      <sheetData sheetId="8929" refreshError="1"/>
      <sheetData sheetId="89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 val="NSĐP"/>
    </sheetNames>
    <definedNames>
      <definedName name="So_Xau" refersTo="#REF!"/>
    </defined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120"/>
  <sheetViews>
    <sheetView zoomScale="70" zoomScaleNormal="70" workbookViewId="0">
      <pane xSplit="2" ySplit="6" topLeftCell="C102" activePane="bottomRight" state="frozen"/>
      <selection activeCell="A6" sqref="A6:C7"/>
      <selection pane="topRight" activeCell="A6" sqref="A6:C7"/>
      <selection pane="bottomLeft" activeCell="A6" sqref="A6:C7"/>
      <selection pane="bottomRight" activeCell="H106" sqref="H106"/>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5.25" style="26" customWidth="1"/>
    <col min="7" max="8" width="14.25" style="26" customWidth="1"/>
    <col min="9" max="9" width="11.375" style="26" customWidth="1"/>
    <col min="10" max="11" width="12.75" style="26" customWidth="1"/>
    <col min="12" max="12" width="40.875" style="106" customWidth="1"/>
    <col min="13" max="13" width="18.375" style="26" customWidth="1"/>
    <col min="14" max="14" width="14.75" style="26" bestFit="1" customWidth="1"/>
    <col min="15" max="16384" width="9" style="26"/>
  </cols>
  <sheetData>
    <row r="1" spans="1:14" x14ac:dyDescent="0.25">
      <c r="A1" s="116" t="s">
        <v>167</v>
      </c>
      <c r="B1" s="116"/>
      <c r="C1" s="116"/>
      <c r="D1" s="116"/>
      <c r="E1" s="116"/>
      <c r="F1" s="116"/>
      <c r="G1" s="116"/>
      <c r="H1" s="116"/>
      <c r="I1" s="116"/>
      <c r="J1" s="116"/>
      <c r="K1" s="116"/>
      <c r="L1" s="116"/>
      <c r="M1" s="25">
        <f>G8+'[11]2. Dat'!G9</f>
        <v>417234</v>
      </c>
    </row>
    <row r="2" spans="1:14" x14ac:dyDescent="0.25">
      <c r="A2" s="117" t="s">
        <v>212</v>
      </c>
      <c r="B2" s="117"/>
      <c r="C2" s="117"/>
      <c r="D2" s="117"/>
      <c r="E2" s="117"/>
      <c r="F2" s="117"/>
      <c r="G2" s="117"/>
      <c r="H2" s="117"/>
      <c r="I2" s="117"/>
      <c r="J2" s="117"/>
      <c r="K2" s="117"/>
      <c r="L2" s="117"/>
    </row>
    <row r="3" spans="1:14" x14ac:dyDescent="0.25">
      <c r="F3" s="118" t="s">
        <v>1</v>
      </c>
      <c r="G3" s="118"/>
      <c r="H3" s="118"/>
      <c r="I3" s="118"/>
      <c r="J3" s="118"/>
      <c r="K3" s="118"/>
      <c r="L3" s="118"/>
    </row>
    <row r="4" spans="1:14" ht="15.6" customHeight="1" x14ac:dyDescent="0.25">
      <c r="A4" s="119" t="s">
        <v>2</v>
      </c>
      <c r="B4" s="120" t="s">
        <v>3</v>
      </c>
      <c r="C4" s="120" t="s">
        <v>4</v>
      </c>
      <c r="D4" s="120"/>
      <c r="E4" s="120"/>
      <c r="F4" s="120" t="s">
        <v>5</v>
      </c>
      <c r="G4" s="120" t="s">
        <v>107</v>
      </c>
      <c r="H4" s="120"/>
      <c r="I4" s="120" t="s">
        <v>108</v>
      </c>
      <c r="J4" s="120" t="s">
        <v>211</v>
      </c>
      <c r="K4" s="121" t="s">
        <v>6</v>
      </c>
      <c r="L4" s="120" t="s">
        <v>7</v>
      </c>
    </row>
    <row r="5" spans="1:14" x14ac:dyDescent="0.25">
      <c r="A5" s="119"/>
      <c r="B5" s="120"/>
      <c r="C5" s="120" t="s">
        <v>8</v>
      </c>
      <c r="D5" s="120" t="s">
        <v>9</v>
      </c>
      <c r="E5" s="120"/>
      <c r="F5" s="120"/>
      <c r="G5" s="120"/>
      <c r="H5" s="120"/>
      <c r="I5" s="120"/>
      <c r="J5" s="120"/>
      <c r="K5" s="121"/>
      <c r="L5" s="120"/>
    </row>
    <row r="6" spans="1:14" ht="48.6" customHeight="1" x14ac:dyDescent="0.25">
      <c r="A6" s="119"/>
      <c r="B6" s="120"/>
      <c r="C6" s="120"/>
      <c r="D6" s="29" t="s">
        <v>10</v>
      </c>
      <c r="E6" s="29" t="s">
        <v>157</v>
      </c>
      <c r="F6" s="120"/>
      <c r="G6" s="31" t="s">
        <v>11</v>
      </c>
      <c r="H6" s="31" t="s">
        <v>12</v>
      </c>
      <c r="I6" s="120"/>
      <c r="J6" s="120"/>
      <c r="K6" s="121"/>
      <c r="L6" s="120"/>
    </row>
    <row r="7" spans="1:14" s="38" customFormat="1" x14ac:dyDescent="0.25">
      <c r="A7" s="32"/>
      <c r="B7" s="33" t="s">
        <v>13</v>
      </c>
      <c r="C7" s="33"/>
      <c r="D7" s="33"/>
      <c r="E7" s="33"/>
      <c r="F7" s="34">
        <f t="shared" ref="F7:K7" si="0">F8+F43+F91</f>
        <v>5265770</v>
      </c>
      <c r="G7" s="35">
        <f t="shared" si="0"/>
        <v>1005147.3062</v>
      </c>
      <c r="H7" s="35">
        <f t="shared" si="0"/>
        <v>1005147.3062</v>
      </c>
      <c r="I7" s="33">
        <f t="shared" si="0"/>
        <v>600000</v>
      </c>
      <c r="J7" s="33">
        <f t="shared" si="0"/>
        <v>277800</v>
      </c>
      <c r="K7" s="33">
        <f t="shared" si="0"/>
        <v>4943570</v>
      </c>
      <c r="L7" s="33"/>
      <c r="M7" s="36">
        <v>945707.30619999999</v>
      </c>
      <c r="N7" s="37">
        <f>G7-M7</f>
        <v>59440</v>
      </c>
    </row>
    <row r="8" spans="1:14" s="38" customFormat="1" ht="31.5" x14ac:dyDescent="0.25">
      <c r="A8" s="39" t="s">
        <v>76</v>
      </c>
      <c r="B8" s="33" t="s">
        <v>0</v>
      </c>
      <c r="C8" s="39"/>
      <c r="D8" s="34">
        <f t="shared" ref="D8:K8" si="1">SUM(D9:D28)</f>
        <v>4039673.5</v>
      </c>
      <c r="E8" s="34">
        <f t="shared" si="1"/>
        <v>906029</v>
      </c>
      <c r="F8" s="34">
        <f t="shared" si="1"/>
        <v>704683</v>
      </c>
      <c r="G8" s="34">
        <f t="shared" si="1"/>
        <v>336629</v>
      </c>
      <c r="H8" s="34">
        <f t="shared" si="1"/>
        <v>336629</v>
      </c>
      <c r="I8" s="34">
        <f t="shared" si="1"/>
        <v>0</v>
      </c>
      <c r="J8" s="34">
        <f t="shared" si="1"/>
        <v>0</v>
      </c>
      <c r="K8" s="34">
        <f t="shared" si="1"/>
        <v>704683</v>
      </c>
      <c r="L8" s="40" t="s">
        <v>77</v>
      </c>
      <c r="M8" s="38">
        <v>307189</v>
      </c>
      <c r="N8" s="37">
        <f>G8-M8</f>
        <v>29440</v>
      </c>
    </row>
    <row r="9" spans="1:14" s="38" customFormat="1" x14ac:dyDescent="0.25">
      <c r="A9" s="39"/>
      <c r="B9" s="41" t="s">
        <v>14</v>
      </c>
      <c r="C9" s="41"/>
      <c r="D9" s="41"/>
      <c r="E9" s="41"/>
      <c r="F9" s="34"/>
      <c r="G9" s="34"/>
      <c r="H9" s="34"/>
      <c r="I9" s="34"/>
      <c r="J9" s="34"/>
      <c r="K9" s="34"/>
      <c r="L9" s="40"/>
      <c r="N9" s="37">
        <f>N8-10690</f>
        <v>18750</v>
      </c>
    </row>
    <row r="10" spans="1:14" ht="31.5" x14ac:dyDescent="0.25">
      <c r="A10" s="42">
        <v>1</v>
      </c>
      <c r="B10" s="43" t="s">
        <v>15</v>
      </c>
      <c r="C10" s="31" t="s">
        <v>68</v>
      </c>
      <c r="D10" s="44">
        <v>225180</v>
      </c>
      <c r="E10" s="44">
        <v>22365</v>
      </c>
      <c r="F10" s="44">
        <v>4823</v>
      </c>
      <c r="G10" s="44"/>
      <c r="H10" s="44">
        <v>3596</v>
      </c>
      <c r="I10" s="44"/>
      <c r="J10" s="44"/>
      <c r="K10" s="45">
        <f>F10+G10-H10</f>
        <v>1227</v>
      </c>
      <c r="L10" s="46" t="s">
        <v>16</v>
      </c>
    </row>
    <row r="11" spans="1:14" ht="31.5" x14ac:dyDescent="0.25">
      <c r="A11" s="42">
        <v>2</v>
      </c>
      <c r="B11" s="43" t="s">
        <v>17</v>
      </c>
      <c r="C11" s="47" t="s">
        <v>18</v>
      </c>
      <c r="D11" s="44">
        <v>248443</v>
      </c>
      <c r="E11" s="44">
        <v>72982</v>
      </c>
      <c r="F11" s="44">
        <v>64684</v>
      </c>
      <c r="G11" s="44"/>
      <c r="H11" s="44">
        <v>14524</v>
      </c>
      <c r="I11" s="44"/>
      <c r="J11" s="44"/>
      <c r="K11" s="45">
        <f t="shared" ref="K11:K42" si="2">F11+G11-H11</f>
        <v>50160</v>
      </c>
      <c r="L11" s="46" t="s">
        <v>19</v>
      </c>
    </row>
    <row r="12" spans="1:14" ht="31.5" x14ac:dyDescent="0.25">
      <c r="A12" s="42">
        <v>3</v>
      </c>
      <c r="B12" s="48" t="s">
        <v>20</v>
      </c>
      <c r="C12" s="47" t="s">
        <v>69</v>
      </c>
      <c r="D12" s="44">
        <v>14008</v>
      </c>
      <c r="E12" s="44">
        <v>10861</v>
      </c>
      <c r="F12" s="44">
        <v>1000</v>
      </c>
      <c r="G12" s="44"/>
      <c r="H12" s="44">
        <v>1000</v>
      </c>
      <c r="I12" s="44"/>
      <c r="J12" s="44"/>
      <c r="K12" s="45">
        <f t="shared" si="2"/>
        <v>0</v>
      </c>
      <c r="L12" s="46" t="s">
        <v>21</v>
      </c>
    </row>
    <row r="13" spans="1:14" ht="31.5" x14ac:dyDescent="0.25">
      <c r="A13" s="42">
        <v>4</v>
      </c>
      <c r="B13" s="43" t="s">
        <v>22</v>
      </c>
      <c r="C13" s="47" t="s">
        <v>70</v>
      </c>
      <c r="D13" s="44">
        <v>219110</v>
      </c>
      <c r="E13" s="44">
        <v>16110</v>
      </c>
      <c r="F13" s="44">
        <v>3960</v>
      </c>
      <c r="G13" s="44"/>
      <c r="H13" s="44">
        <v>971</v>
      </c>
      <c r="I13" s="44"/>
      <c r="J13" s="44"/>
      <c r="K13" s="45">
        <f t="shared" si="2"/>
        <v>2989</v>
      </c>
      <c r="L13" s="46" t="s">
        <v>23</v>
      </c>
    </row>
    <row r="14" spans="1:14" ht="31.5" x14ac:dyDescent="0.25">
      <c r="A14" s="42">
        <v>5</v>
      </c>
      <c r="B14" s="49" t="s">
        <v>24</v>
      </c>
      <c r="C14" s="47" t="s">
        <v>25</v>
      </c>
      <c r="D14" s="44">
        <f>40649+49040</f>
        <v>89689</v>
      </c>
      <c r="E14" s="45">
        <f>D14</f>
        <v>89689</v>
      </c>
      <c r="F14" s="44">
        <v>89689</v>
      </c>
      <c r="G14" s="44"/>
      <c r="H14" s="44">
        <f>F14</f>
        <v>89689</v>
      </c>
      <c r="I14" s="44"/>
      <c r="J14" s="44"/>
      <c r="K14" s="45">
        <f>F14+G14-H14</f>
        <v>0</v>
      </c>
      <c r="L14" s="50" t="s">
        <v>71</v>
      </c>
    </row>
    <row r="15" spans="1:14" s="52" customFormat="1" ht="47.25" x14ac:dyDescent="0.25">
      <c r="A15" s="42">
        <v>6</v>
      </c>
      <c r="B15" s="48" t="s">
        <v>72</v>
      </c>
      <c r="C15" s="31" t="s">
        <v>180</v>
      </c>
      <c r="D15" s="51">
        <v>104896</v>
      </c>
      <c r="E15" s="51">
        <v>104896</v>
      </c>
      <c r="F15" s="44">
        <v>104896</v>
      </c>
      <c r="G15" s="44"/>
      <c r="H15" s="44">
        <f>G105</f>
        <v>71285</v>
      </c>
      <c r="I15" s="44"/>
      <c r="J15" s="44"/>
      <c r="K15" s="45">
        <f>F15+G15-H15</f>
        <v>33611</v>
      </c>
      <c r="L15" s="50" t="s">
        <v>190</v>
      </c>
      <c r="M15" s="26"/>
      <c r="N15" s="26"/>
    </row>
    <row r="16" spans="1:14" ht="175.5" customHeight="1" x14ac:dyDescent="0.25">
      <c r="A16" s="42">
        <v>7</v>
      </c>
      <c r="B16" s="48" t="s">
        <v>26</v>
      </c>
      <c r="C16" s="49"/>
      <c r="D16" s="44"/>
      <c r="E16" s="44"/>
      <c r="F16" s="44">
        <v>74970</v>
      </c>
      <c r="G16" s="44"/>
      <c r="H16" s="44">
        <f>11075+10690</f>
        <v>21765</v>
      </c>
      <c r="I16" s="44"/>
      <c r="J16" s="44"/>
      <c r="K16" s="45">
        <f t="shared" si="2"/>
        <v>53205</v>
      </c>
      <c r="L16" s="53" t="s">
        <v>231</v>
      </c>
    </row>
    <row r="17" spans="1:14" ht="47.25" x14ac:dyDescent="0.25">
      <c r="A17" s="42">
        <v>8</v>
      </c>
      <c r="B17" s="48" t="s">
        <v>27</v>
      </c>
      <c r="C17" s="49"/>
      <c r="D17" s="44"/>
      <c r="E17" s="44"/>
      <c r="F17" s="44">
        <v>150000</v>
      </c>
      <c r="G17" s="44"/>
      <c r="H17" s="44">
        <f>107720-20091+46170</f>
        <v>133799</v>
      </c>
      <c r="I17" s="44"/>
      <c r="J17" s="44"/>
      <c r="K17" s="45">
        <f>F17+G17-H17</f>
        <v>16201</v>
      </c>
      <c r="L17" s="53" t="s">
        <v>28</v>
      </c>
    </row>
    <row r="18" spans="1:14" s="38" customFormat="1" x14ac:dyDescent="0.25">
      <c r="A18" s="39"/>
      <c r="B18" s="41" t="s">
        <v>31</v>
      </c>
      <c r="C18" s="41"/>
      <c r="D18" s="44"/>
      <c r="E18" s="44"/>
      <c r="F18" s="34"/>
      <c r="G18" s="34"/>
      <c r="H18" s="34"/>
      <c r="I18" s="34"/>
      <c r="J18" s="34"/>
      <c r="K18" s="34"/>
      <c r="L18" s="40"/>
    </row>
    <row r="19" spans="1:14" s="52" customFormat="1" ht="47.25" x14ac:dyDescent="0.25">
      <c r="A19" s="42">
        <v>1</v>
      </c>
      <c r="B19" s="48" t="s">
        <v>29</v>
      </c>
      <c r="C19" s="49"/>
      <c r="D19" s="44"/>
      <c r="E19" s="44"/>
      <c r="F19" s="44">
        <v>118766</v>
      </c>
      <c r="G19" s="44">
        <f>28535+18750</f>
        <v>47285</v>
      </c>
      <c r="H19" s="44"/>
      <c r="I19" s="44"/>
      <c r="J19" s="44"/>
      <c r="K19" s="45">
        <f>F19+G19-H19</f>
        <v>166051</v>
      </c>
      <c r="L19" s="53" t="s">
        <v>30</v>
      </c>
      <c r="M19" s="25">
        <v>100550</v>
      </c>
      <c r="N19" s="25">
        <f>M19+H15-G26</f>
        <v>166051</v>
      </c>
    </row>
    <row r="20" spans="1:14" ht="63" x14ac:dyDescent="0.25">
      <c r="A20" s="42">
        <v>2</v>
      </c>
      <c r="B20" s="43" t="s">
        <v>32</v>
      </c>
      <c r="C20" s="47" t="s">
        <v>33</v>
      </c>
      <c r="D20" s="44">
        <v>1152920</v>
      </c>
      <c r="E20" s="44">
        <v>134560</v>
      </c>
      <c r="F20" s="44">
        <v>0</v>
      </c>
      <c r="G20" s="44">
        <v>22210</v>
      </c>
      <c r="H20" s="44"/>
      <c r="I20" s="44"/>
      <c r="J20" s="44"/>
      <c r="K20" s="45">
        <f t="shared" si="2"/>
        <v>22210</v>
      </c>
      <c r="L20" s="54" t="s">
        <v>225</v>
      </c>
    </row>
    <row r="21" spans="1:14" ht="47.25" x14ac:dyDescent="0.25">
      <c r="A21" s="42">
        <v>3</v>
      </c>
      <c r="B21" s="43" t="s">
        <v>34</v>
      </c>
      <c r="C21" s="47" t="s">
        <v>35</v>
      </c>
      <c r="D21" s="44">
        <v>293310.5</v>
      </c>
      <c r="E21" s="44">
        <v>15510</v>
      </c>
      <c r="F21" s="44">
        <v>0</v>
      </c>
      <c r="G21" s="44">
        <v>15510</v>
      </c>
      <c r="H21" s="44"/>
      <c r="I21" s="44"/>
      <c r="J21" s="44"/>
      <c r="K21" s="45">
        <f t="shared" si="2"/>
        <v>15510</v>
      </c>
      <c r="L21" s="48" t="s">
        <v>166</v>
      </c>
    </row>
    <row r="22" spans="1:14" s="52" customFormat="1" ht="47.25" x14ac:dyDescent="0.25">
      <c r="A22" s="42">
        <v>4</v>
      </c>
      <c r="B22" s="43" t="s">
        <v>209</v>
      </c>
      <c r="C22" s="47" t="s">
        <v>217</v>
      </c>
      <c r="D22" s="55">
        <f>998151+96170</f>
        <v>1094321</v>
      </c>
      <c r="E22" s="55">
        <f>255679+96170</f>
        <v>351849</v>
      </c>
      <c r="F22" s="56">
        <v>71895</v>
      </c>
      <c r="G22" s="44">
        <f>96170-50000</f>
        <v>46170</v>
      </c>
      <c r="H22" s="44"/>
      <c r="I22" s="44"/>
      <c r="J22" s="44"/>
      <c r="K22" s="45">
        <f>F22+G22</f>
        <v>118065</v>
      </c>
      <c r="L22" s="49" t="s">
        <v>218</v>
      </c>
      <c r="M22" s="26"/>
      <c r="N22" s="26"/>
    </row>
    <row r="23" spans="1:14" ht="31.5" x14ac:dyDescent="0.25">
      <c r="A23" s="42">
        <v>5</v>
      </c>
      <c r="B23" s="49" t="s">
        <v>36</v>
      </c>
      <c r="C23" s="47" t="s">
        <v>224</v>
      </c>
      <c r="D23" s="44">
        <v>9000</v>
      </c>
      <c r="E23" s="44">
        <v>4500</v>
      </c>
      <c r="F23" s="44">
        <v>0</v>
      </c>
      <c r="G23" s="44">
        <v>4500</v>
      </c>
      <c r="H23" s="44"/>
      <c r="I23" s="44"/>
      <c r="J23" s="44"/>
      <c r="K23" s="45">
        <f t="shared" si="2"/>
        <v>4500</v>
      </c>
      <c r="L23" s="50" t="s">
        <v>166</v>
      </c>
    </row>
    <row r="24" spans="1:14" ht="63" x14ac:dyDescent="0.25">
      <c r="A24" s="42">
        <v>6</v>
      </c>
      <c r="B24" s="49" t="s">
        <v>229</v>
      </c>
      <c r="C24" s="47" t="s">
        <v>232</v>
      </c>
      <c r="D24" s="44">
        <v>588796</v>
      </c>
      <c r="E24" s="44">
        <f>D24-506089</f>
        <v>82707</v>
      </c>
      <c r="F24" s="44">
        <v>0</v>
      </c>
      <c r="G24" s="44">
        <v>10690</v>
      </c>
      <c r="H24" s="44"/>
      <c r="I24" s="44"/>
      <c r="J24" s="44"/>
      <c r="K24" s="45">
        <f t="shared" si="2"/>
        <v>10690</v>
      </c>
      <c r="L24" s="57" t="s">
        <v>230</v>
      </c>
    </row>
    <row r="25" spans="1:14" ht="47.25" x14ac:dyDescent="0.25">
      <c r="A25" s="42">
        <v>7</v>
      </c>
      <c r="B25" s="49" t="s">
        <v>37</v>
      </c>
      <c r="C25" s="49"/>
      <c r="D25" s="44"/>
      <c r="E25" s="44"/>
      <c r="F25" s="44">
        <v>0</v>
      </c>
      <c r="G25" s="44">
        <v>18480</v>
      </c>
      <c r="H25" s="44"/>
      <c r="I25" s="44"/>
      <c r="J25" s="44"/>
      <c r="K25" s="45">
        <f t="shared" si="2"/>
        <v>18480</v>
      </c>
      <c r="L25" s="50" t="s">
        <v>38</v>
      </c>
    </row>
    <row r="26" spans="1:14" ht="47.25" x14ac:dyDescent="0.25">
      <c r="A26" s="42">
        <v>8</v>
      </c>
      <c r="B26" s="49" t="s">
        <v>73</v>
      </c>
      <c r="C26" s="49"/>
      <c r="D26" s="44"/>
      <c r="E26" s="44"/>
      <c r="F26" s="44">
        <v>0</v>
      </c>
      <c r="G26" s="44">
        <v>5784</v>
      </c>
      <c r="H26" s="44"/>
      <c r="I26" s="44"/>
      <c r="J26" s="44"/>
      <c r="K26" s="45">
        <f t="shared" si="2"/>
        <v>5784</v>
      </c>
      <c r="L26" s="50" t="s">
        <v>74</v>
      </c>
    </row>
    <row r="27" spans="1:14" ht="63" x14ac:dyDescent="0.25">
      <c r="A27" s="42">
        <v>9</v>
      </c>
      <c r="B27" s="48" t="s">
        <v>75</v>
      </c>
      <c r="C27" s="49"/>
      <c r="D27" s="44"/>
      <c r="E27" s="44"/>
      <c r="F27" s="44">
        <v>0</v>
      </c>
      <c r="G27" s="44">
        <v>36000</v>
      </c>
      <c r="H27" s="44"/>
      <c r="I27" s="44"/>
      <c r="J27" s="44"/>
      <c r="K27" s="45">
        <f t="shared" si="2"/>
        <v>36000</v>
      </c>
      <c r="L27" s="48" t="s">
        <v>226</v>
      </c>
    </row>
    <row r="28" spans="1:14" ht="126" x14ac:dyDescent="0.25">
      <c r="A28" s="42">
        <v>10</v>
      </c>
      <c r="B28" s="49" t="s">
        <v>39</v>
      </c>
      <c r="C28" s="49"/>
      <c r="D28" s="44"/>
      <c r="E28" s="44"/>
      <c r="F28" s="44">
        <f>SUM(F29:F42)</f>
        <v>20000</v>
      </c>
      <c r="G28" s="44">
        <f>SUM(G29:G42)</f>
        <v>130000</v>
      </c>
      <c r="H28" s="44"/>
      <c r="I28" s="44"/>
      <c r="J28" s="44"/>
      <c r="K28" s="44">
        <f>SUM(K29:K42)</f>
        <v>150000</v>
      </c>
      <c r="L28" s="50" t="s">
        <v>196</v>
      </c>
    </row>
    <row r="29" spans="1:14" s="62" customFormat="1" x14ac:dyDescent="0.25">
      <c r="A29" s="58"/>
      <c r="B29" s="41" t="s">
        <v>40</v>
      </c>
      <c r="C29" s="41"/>
      <c r="D29" s="44"/>
      <c r="E29" s="44"/>
      <c r="F29" s="59"/>
      <c r="G29" s="59"/>
      <c r="H29" s="59"/>
      <c r="I29" s="59"/>
      <c r="J29" s="59"/>
      <c r="K29" s="60"/>
      <c r="L29" s="61"/>
    </row>
    <row r="30" spans="1:14" ht="47.25" x14ac:dyDescent="0.25">
      <c r="A30" s="42" t="s">
        <v>41</v>
      </c>
      <c r="B30" s="49" t="s">
        <v>42</v>
      </c>
      <c r="C30" s="63" t="s">
        <v>43</v>
      </c>
      <c r="D30" s="44">
        <v>20000</v>
      </c>
      <c r="E30" s="44">
        <v>12000</v>
      </c>
      <c r="F30" s="44">
        <v>0</v>
      </c>
      <c r="G30" s="44">
        <v>12000</v>
      </c>
      <c r="H30" s="44"/>
      <c r="I30" s="44"/>
      <c r="J30" s="44"/>
      <c r="K30" s="45">
        <f t="shared" si="2"/>
        <v>12000</v>
      </c>
      <c r="L30" s="31" t="s">
        <v>223</v>
      </c>
    </row>
    <row r="31" spans="1:14" ht="47.25" x14ac:dyDescent="0.25">
      <c r="A31" s="42" t="s">
        <v>41</v>
      </c>
      <c r="B31" s="49" t="s">
        <v>44</v>
      </c>
      <c r="C31" s="63" t="s">
        <v>45</v>
      </c>
      <c r="D31" s="44">
        <v>28000</v>
      </c>
      <c r="E31" s="44">
        <v>25000</v>
      </c>
      <c r="F31" s="44">
        <v>0</v>
      </c>
      <c r="G31" s="44">
        <v>25000</v>
      </c>
      <c r="H31" s="44"/>
      <c r="I31" s="44"/>
      <c r="J31" s="44"/>
      <c r="K31" s="45">
        <f t="shared" si="2"/>
        <v>25000</v>
      </c>
      <c r="L31" s="64" t="s">
        <v>197</v>
      </c>
    </row>
    <row r="32" spans="1:14" ht="78.75" x14ac:dyDescent="0.25">
      <c r="A32" s="42" t="s">
        <v>41</v>
      </c>
      <c r="B32" s="49" t="s">
        <v>46</v>
      </c>
      <c r="C32" s="63" t="s">
        <v>47</v>
      </c>
      <c r="D32" s="44">
        <v>44460</v>
      </c>
      <c r="E32" s="44">
        <v>30000</v>
      </c>
      <c r="F32" s="44">
        <v>20000</v>
      </c>
      <c r="G32" s="44">
        <v>10000</v>
      </c>
      <c r="H32" s="44"/>
      <c r="I32" s="44"/>
      <c r="J32" s="44"/>
      <c r="K32" s="45">
        <f t="shared" si="2"/>
        <v>30000</v>
      </c>
      <c r="L32" s="64" t="s">
        <v>197</v>
      </c>
    </row>
    <row r="33" spans="1:12" ht="47.25" x14ac:dyDescent="0.25">
      <c r="A33" s="42" t="s">
        <v>41</v>
      </c>
      <c r="B33" s="49" t="s">
        <v>48</v>
      </c>
      <c r="C33" s="47" t="s">
        <v>49</v>
      </c>
      <c r="D33" s="44">
        <v>32945</v>
      </c>
      <c r="E33" s="44">
        <v>10000</v>
      </c>
      <c r="F33" s="44">
        <v>0</v>
      </c>
      <c r="G33" s="44">
        <v>10000</v>
      </c>
      <c r="H33" s="44"/>
      <c r="I33" s="44"/>
      <c r="J33" s="44"/>
      <c r="K33" s="45">
        <f t="shared" si="2"/>
        <v>10000</v>
      </c>
      <c r="L33" s="64" t="s">
        <v>197</v>
      </c>
    </row>
    <row r="34" spans="1:12" ht="47.25" x14ac:dyDescent="0.25">
      <c r="A34" s="42" t="s">
        <v>41</v>
      </c>
      <c r="B34" s="49" t="s">
        <v>50</v>
      </c>
      <c r="C34" s="47" t="s">
        <v>51</v>
      </c>
      <c r="D34" s="44">
        <v>25000</v>
      </c>
      <c r="E34" s="44">
        <v>10000</v>
      </c>
      <c r="F34" s="44">
        <v>0</v>
      </c>
      <c r="G34" s="44">
        <v>10000</v>
      </c>
      <c r="H34" s="44"/>
      <c r="I34" s="44"/>
      <c r="J34" s="44"/>
      <c r="K34" s="45">
        <f t="shared" si="2"/>
        <v>10000</v>
      </c>
      <c r="L34" s="64" t="s">
        <v>197</v>
      </c>
    </row>
    <row r="35" spans="1:12" ht="47.25" x14ac:dyDescent="0.25">
      <c r="A35" s="42" t="s">
        <v>41</v>
      </c>
      <c r="B35" s="49" t="s">
        <v>52</v>
      </c>
      <c r="C35" s="47" t="s">
        <v>53</v>
      </c>
      <c r="D35" s="44">
        <f>510500+7500</f>
        <v>518000</v>
      </c>
      <c r="E35" s="44">
        <v>7500</v>
      </c>
      <c r="F35" s="44">
        <v>0</v>
      </c>
      <c r="G35" s="44">
        <v>7500</v>
      </c>
      <c r="H35" s="44"/>
      <c r="I35" s="44"/>
      <c r="J35" s="44"/>
      <c r="K35" s="45">
        <f t="shared" si="2"/>
        <v>7500</v>
      </c>
      <c r="L35" s="64" t="s">
        <v>197</v>
      </c>
    </row>
    <row r="36" spans="1:12" ht="47.25" x14ac:dyDescent="0.25">
      <c r="A36" s="42" t="s">
        <v>41</v>
      </c>
      <c r="B36" s="48" t="s">
        <v>54</v>
      </c>
      <c r="C36" s="47" t="s">
        <v>55</v>
      </c>
      <c r="D36" s="44">
        <f>26195+2500</f>
        <v>28695</v>
      </c>
      <c r="E36" s="44">
        <v>2500</v>
      </c>
      <c r="F36" s="44">
        <v>0</v>
      </c>
      <c r="G36" s="44">
        <v>2500</v>
      </c>
      <c r="H36" s="44"/>
      <c r="I36" s="44"/>
      <c r="J36" s="44"/>
      <c r="K36" s="45">
        <f t="shared" si="2"/>
        <v>2500</v>
      </c>
      <c r="L36" s="64" t="s">
        <v>197</v>
      </c>
    </row>
    <row r="37" spans="1:12" ht="47.25" x14ac:dyDescent="0.25">
      <c r="A37" s="42" t="s">
        <v>41</v>
      </c>
      <c r="B37" s="49" t="s">
        <v>56</v>
      </c>
      <c r="C37" s="47" t="s">
        <v>57</v>
      </c>
      <c r="D37" s="44">
        <v>7200</v>
      </c>
      <c r="E37" s="44">
        <v>7000</v>
      </c>
      <c r="F37" s="44">
        <v>0</v>
      </c>
      <c r="G37" s="44">
        <v>7000</v>
      </c>
      <c r="H37" s="44"/>
      <c r="I37" s="44"/>
      <c r="J37" s="44"/>
      <c r="K37" s="45">
        <f t="shared" si="2"/>
        <v>7000</v>
      </c>
      <c r="L37" s="64" t="s">
        <v>197</v>
      </c>
    </row>
    <row r="38" spans="1:12" ht="47.25" x14ac:dyDescent="0.25">
      <c r="A38" s="42" t="s">
        <v>41</v>
      </c>
      <c r="B38" s="49" t="s">
        <v>58</v>
      </c>
      <c r="C38" s="47" t="s">
        <v>59</v>
      </c>
      <c r="D38" s="44">
        <v>3200</v>
      </c>
      <c r="E38" s="44">
        <v>3000</v>
      </c>
      <c r="F38" s="44">
        <v>0</v>
      </c>
      <c r="G38" s="44">
        <v>3000</v>
      </c>
      <c r="H38" s="44"/>
      <c r="I38" s="44"/>
      <c r="J38" s="44"/>
      <c r="K38" s="45">
        <f t="shared" si="2"/>
        <v>3000</v>
      </c>
      <c r="L38" s="64" t="s">
        <v>197</v>
      </c>
    </row>
    <row r="39" spans="1:12" ht="47.25" x14ac:dyDescent="0.25">
      <c r="A39" s="42" t="s">
        <v>41</v>
      </c>
      <c r="B39" s="49" t="s">
        <v>60</v>
      </c>
      <c r="C39" s="47" t="s">
        <v>61</v>
      </c>
      <c r="D39" s="44">
        <f>10000+5500+4000+10500</f>
        <v>30000</v>
      </c>
      <c r="E39" s="44">
        <v>10000</v>
      </c>
      <c r="F39" s="44">
        <v>0</v>
      </c>
      <c r="G39" s="44">
        <v>10000</v>
      </c>
      <c r="H39" s="44"/>
      <c r="I39" s="44"/>
      <c r="J39" s="44"/>
      <c r="K39" s="45">
        <f t="shared" si="2"/>
        <v>10000</v>
      </c>
      <c r="L39" s="64" t="s">
        <v>197</v>
      </c>
    </row>
    <row r="40" spans="1:12" ht="47.25" x14ac:dyDescent="0.25">
      <c r="A40" s="42" t="s">
        <v>41</v>
      </c>
      <c r="B40" s="49" t="s">
        <v>62</v>
      </c>
      <c r="C40" s="47" t="s">
        <v>63</v>
      </c>
      <c r="D40" s="44">
        <v>29500</v>
      </c>
      <c r="E40" s="44">
        <v>20000</v>
      </c>
      <c r="F40" s="44">
        <v>0</v>
      </c>
      <c r="G40" s="44">
        <v>20000</v>
      </c>
      <c r="H40" s="44"/>
      <c r="I40" s="44"/>
      <c r="J40" s="44"/>
      <c r="K40" s="45">
        <f t="shared" si="2"/>
        <v>20000</v>
      </c>
      <c r="L40" s="64" t="s">
        <v>197</v>
      </c>
    </row>
    <row r="41" spans="1:12" ht="47.25" x14ac:dyDescent="0.25">
      <c r="A41" s="42" t="s">
        <v>41</v>
      </c>
      <c r="B41" s="49" t="s">
        <v>64</v>
      </c>
      <c r="C41" s="47" t="s">
        <v>65</v>
      </c>
      <c r="D41" s="44">
        <v>11000</v>
      </c>
      <c r="E41" s="44">
        <v>10000</v>
      </c>
      <c r="F41" s="44">
        <v>0</v>
      </c>
      <c r="G41" s="44">
        <v>10000</v>
      </c>
      <c r="H41" s="44"/>
      <c r="I41" s="44"/>
      <c r="J41" s="44"/>
      <c r="K41" s="45">
        <f t="shared" si="2"/>
        <v>10000</v>
      </c>
      <c r="L41" s="64" t="s">
        <v>197</v>
      </c>
    </row>
    <row r="42" spans="1:12" ht="47.25" x14ac:dyDescent="0.25">
      <c r="A42" s="42" t="s">
        <v>41</v>
      </c>
      <c r="B42" s="49" t="s">
        <v>66</v>
      </c>
      <c r="C42" s="47" t="s">
        <v>67</v>
      </c>
      <c r="D42" s="44">
        <v>3286</v>
      </c>
      <c r="E42" s="44">
        <v>3000</v>
      </c>
      <c r="F42" s="44">
        <v>0</v>
      </c>
      <c r="G42" s="44">
        <v>3000</v>
      </c>
      <c r="H42" s="44"/>
      <c r="I42" s="44"/>
      <c r="J42" s="44"/>
      <c r="K42" s="45">
        <f t="shared" si="2"/>
        <v>3000</v>
      </c>
      <c r="L42" s="64" t="s">
        <v>197</v>
      </c>
    </row>
    <row r="43" spans="1:12" s="38" customFormat="1" ht="31.5" x14ac:dyDescent="0.25">
      <c r="A43" s="39" t="s">
        <v>78</v>
      </c>
      <c r="B43" s="65" t="s">
        <v>183</v>
      </c>
      <c r="C43" s="65"/>
      <c r="D43" s="65"/>
      <c r="E43" s="65"/>
      <c r="F43" s="66">
        <f t="shared" ref="F43:K43" si="3">F44+F69+F82</f>
        <v>3390000</v>
      </c>
      <c r="G43" s="66">
        <f t="shared" si="3"/>
        <v>130605</v>
      </c>
      <c r="H43" s="66">
        <f t="shared" si="3"/>
        <v>130605</v>
      </c>
      <c r="I43" s="66">
        <f t="shared" si="3"/>
        <v>600000</v>
      </c>
      <c r="J43" s="66">
        <f t="shared" si="3"/>
        <v>0</v>
      </c>
      <c r="K43" s="66">
        <f t="shared" si="3"/>
        <v>2790000</v>
      </c>
      <c r="L43" s="40" t="s">
        <v>77</v>
      </c>
    </row>
    <row r="44" spans="1:12" s="38" customFormat="1" ht="31.5" x14ac:dyDescent="0.25">
      <c r="A44" s="39" t="s">
        <v>105</v>
      </c>
      <c r="B44" s="67" t="s">
        <v>106</v>
      </c>
      <c r="C44" s="39"/>
      <c r="D44" s="68"/>
      <c r="E44" s="68"/>
      <c r="F44" s="34">
        <v>2250000</v>
      </c>
      <c r="G44" s="34">
        <f>SUM(G58:G68)</f>
        <v>59905</v>
      </c>
      <c r="H44" s="34">
        <f>SUM(H58:H68)</f>
        <v>59905</v>
      </c>
      <c r="I44" s="34">
        <f>I46+I47+I50</f>
        <v>450000</v>
      </c>
      <c r="J44" s="34">
        <f>J46+J47+J50</f>
        <v>0</v>
      </c>
      <c r="K44" s="34">
        <f>F44-I44</f>
        <v>1800000</v>
      </c>
      <c r="L44" s="40"/>
    </row>
    <row r="45" spans="1:12" s="38" customFormat="1" ht="31.5" x14ac:dyDescent="0.25">
      <c r="A45" s="39" t="s">
        <v>129</v>
      </c>
      <c r="B45" s="67" t="s">
        <v>108</v>
      </c>
      <c r="C45" s="39"/>
      <c r="D45" s="68"/>
      <c r="E45" s="68"/>
      <c r="F45" s="34"/>
      <c r="G45" s="34"/>
      <c r="H45" s="34"/>
      <c r="I45" s="34"/>
      <c r="J45" s="34"/>
      <c r="K45" s="34"/>
      <c r="L45" s="40"/>
    </row>
    <row r="46" spans="1:12" s="62" customFormat="1" x14ac:dyDescent="0.25">
      <c r="A46" s="69">
        <v>1</v>
      </c>
      <c r="B46" s="70" t="s">
        <v>115</v>
      </c>
      <c r="C46" s="69"/>
      <c r="D46" s="71"/>
      <c r="E46" s="71"/>
      <c r="F46" s="60">
        <v>337500</v>
      </c>
      <c r="G46" s="60"/>
      <c r="H46" s="60"/>
      <c r="I46" s="60">
        <v>67500</v>
      </c>
      <c r="J46" s="60"/>
      <c r="K46" s="60">
        <f>F46-I46</f>
        <v>270000</v>
      </c>
      <c r="L46" s="61"/>
    </row>
    <row r="47" spans="1:12" s="62" customFormat="1" x14ac:dyDescent="0.25">
      <c r="A47" s="69" t="s">
        <v>116</v>
      </c>
      <c r="B47" s="70" t="s">
        <v>117</v>
      </c>
      <c r="C47" s="69"/>
      <c r="D47" s="71"/>
      <c r="E47" s="71"/>
      <c r="F47" s="60">
        <v>1053530</v>
      </c>
      <c r="G47" s="60"/>
      <c r="H47" s="60"/>
      <c r="I47" s="60">
        <f>I49</f>
        <v>211500</v>
      </c>
      <c r="J47" s="60"/>
      <c r="K47" s="60">
        <f>F47-I47</f>
        <v>842030</v>
      </c>
      <c r="L47" s="61"/>
    </row>
    <row r="48" spans="1:12" s="38" customFormat="1" x14ac:dyDescent="0.25">
      <c r="A48" s="39"/>
      <c r="B48" s="48" t="s">
        <v>40</v>
      </c>
      <c r="C48" s="1"/>
      <c r="D48" s="68"/>
      <c r="E48" s="68"/>
      <c r="F48" s="34"/>
      <c r="G48" s="34"/>
      <c r="H48" s="34"/>
      <c r="I48" s="34"/>
      <c r="J48" s="34"/>
      <c r="K48" s="34"/>
      <c r="L48" s="40"/>
    </row>
    <row r="49" spans="1:14" s="38" customFormat="1" ht="31.5" x14ac:dyDescent="0.25">
      <c r="A49" s="39" t="s">
        <v>121</v>
      </c>
      <c r="B49" s="72" t="s">
        <v>118</v>
      </c>
      <c r="C49" s="47" t="s">
        <v>181</v>
      </c>
      <c r="D49" s="73">
        <v>546680</v>
      </c>
      <c r="E49" s="73">
        <f>D49</f>
        <v>546680</v>
      </c>
      <c r="F49" s="2">
        <v>418538</v>
      </c>
      <c r="G49" s="34"/>
      <c r="H49" s="34"/>
      <c r="I49" s="2">
        <v>211500</v>
      </c>
      <c r="J49" s="2"/>
      <c r="K49" s="45">
        <f>F49-I49</f>
        <v>207038</v>
      </c>
      <c r="L49" s="48" t="s">
        <v>198</v>
      </c>
    </row>
    <row r="50" spans="1:14" s="62" customFormat="1" ht="31.5" x14ac:dyDescent="0.25">
      <c r="A50" s="69" t="s">
        <v>119</v>
      </c>
      <c r="B50" s="70" t="s">
        <v>120</v>
      </c>
      <c r="C50" s="69"/>
      <c r="D50" s="71"/>
      <c r="E50" s="71"/>
      <c r="F50" s="60">
        <v>858970</v>
      </c>
      <c r="G50" s="60"/>
      <c r="H50" s="60"/>
      <c r="I50" s="60">
        <f>SUM(I51:I56)</f>
        <v>171000</v>
      </c>
      <c r="J50" s="60"/>
      <c r="K50" s="60">
        <f>F50-I50</f>
        <v>687970</v>
      </c>
      <c r="L50" s="61"/>
      <c r="M50" s="62">
        <f>I50/I44*100</f>
        <v>38</v>
      </c>
    </row>
    <row r="51" spans="1:14" x14ac:dyDescent="0.25">
      <c r="A51" s="3"/>
      <c r="B51" s="48" t="s">
        <v>40</v>
      </c>
      <c r="C51" s="49"/>
      <c r="D51" s="49"/>
      <c r="E51" s="49"/>
      <c r="F51" s="48"/>
      <c r="G51" s="48"/>
      <c r="H51" s="48"/>
      <c r="I51" s="48"/>
      <c r="J51" s="48"/>
      <c r="K51" s="48"/>
      <c r="L51" s="50"/>
    </row>
    <row r="52" spans="1:14" ht="31.5" x14ac:dyDescent="0.25">
      <c r="A52" s="4" t="s">
        <v>121</v>
      </c>
      <c r="B52" s="48" t="s">
        <v>122</v>
      </c>
      <c r="C52" s="31" t="s">
        <v>182</v>
      </c>
      <c r="D52" s="74">
        <v>18000</v>
      </c>
      <c r="E52" s="74">
        <v>18000</v>
      </c>
      <c r="F52" s="2">
        <v>18000</v>
      </c>
      <c r="G52" s="48"/>
      <c r="H52" s="2"/>
      <c r="I52" s="2">
        <v>17239</v>
      </c>
      <c r="J52" s="2"/>
      <c r="K52" s="75">
        <f>F52-I52</f>
        <v>761</v>
      </c>
      <c r="L52" s="76" t="s">
        <v>127</v>
      </c>
      <c r="M52" s="26" t="s">
        <v>199</v>
      </c>
    </row>
    <row r="53" spans="1:14" ht="47.25" x14ac:dyDescent="0.25">
      <c r="A53" s="4" t="s">
        <v>121</v>
      </c>
      <c r="B53" s="48" t="s">
        <v>123</v>
      </c>
      <c r="C53" s="47" t="s">
        <v>155</v>
      </c>
      <c r="D53" s="73">
        <v>80000</v>
      </c>
      <c r="E53" s="73">
        <v>75000</v>
      </c>
      <c r="F53" s="2">
        <v>75000</v>
      </c>
      <c r="G53" s="48"/>
      <c r="H53" s="2"/>
      <c r="I53" s="2">
        <v>61000</v>
      </c>
      <c r="J53" s="2"/>
      <c r="K53" s="75">
        <f t="shared" ref="K53:K56" si="4">F53-I53</f>
        <v>14000</v>
      </c>
      <c r="L53" s="48" t="s">
        <v>221</v>
      </c>
    </row>
    <row r="54" spans="1:14" ht="47.25" x14ac:dyDescent="0.25">
      <c r="A54" s="4" t="s">
        <v>121</v>
      </c>
      <c r="B54" s="48" t="s">
        <v>124</v>
      </c>
      <c r="C54" s="49" t="s">
        <v>156</v>
      </c>
      <c r="D54" s="73">
        <v>175000</v>
      </c>
      <c r="E54" s="73">
        <v>175000</v>
      </c>
      <c r="F54" s="2">
        <v>81198</v>
      </c>
      <c r="G54" s="48"/>
      <c r="H54" s="2"/>
      <c r="I54" s="2">
        <v>37761</v>
      </c>
      <c r="J54" s="2"/>
      <c r="K54" s="75">
        <f t="shared" si="4"/>
        <v>43437</v>
      </c>
      <c r="L54" s="48" t="s">
        <v>222</v>
      </c>
    </row>
    <row r="55" spans="1:14" ht="47.25" x14ac:dyDescent="0.25">
      <c r="A55" s="4" t="s">
        <v>121</v>
      </c>
      <c r="B55" s="48" t="s">
        <v>125</v>
      </c>
      <c r="C55" s="31" t="s">
        <v>152</v>
      </c>
      <c r="D55" s="73">
        <v>60000</v>
      </c>
      <c r="E55" s="73">
        <f>D55</f>
        <v>60000</v>
      </c>
      <c r="F55" s="2">
        <v>60000</v>
      </c>
      <c r="G55" s="48"/>
      <c r="H55" s="2"/>
      <c r="I55" s="2">
        <v>29000</v>
      </c>
      <c r="J55" s="2"/>
      <c r="K55" s="75">
        <f t="shared" si="4"/>
        <v>31000</v>
      </c>
      <c r="L55" s="48" t="s">
        <v>221</v>
      </c>
    </row>
    <row r="56" spans="1:14" ht="63" x14ac:dyDescent="0.25">
      <c r="A56" s="4" t="s">
        <v>121</v>
      </c>
      <c r="B56" s="77" t="s">
        <v>126</v>
      </c>
      <c r="C56" s="49"/>
      <c r="D56" s="49"/>
      <c r="E56" s="49"/>
      <c r="F56" s="2">
        <v>26000</v>
      </c>
      <c r="G56" s="48"/>
      <c r="H56" s="2"/>
      <c r="I56" s="2">
        <v>26000</v>
      </c>
      <c r="J56" s="2"/>
      <c r="K56" s="75">
        <f t="shared" si="4"/>
        <v>0</v>
      </c>
      <c r="L56" s="48" t="s">
        <v>128</v>
      </c>
    </row>
    <row r="57" spans="1:14" s="38" customFormat="1" ht="31.5" x14ac:dyDescent="0.25">
      <c r="A57" s="5" t="s">
        <v>129</v>
      </c>
      <c r="B57" s="78" t="s">
        <v>130</v>
      </c>
      <c r="C57" s="65"/>
      <c r="D57" s="65"/>
      <c r="E57" s="65"/>
      <c r="F57" s="1"/>
      <c r="G57" s="79"/>
      <c r="H57" s="1"/>
      <c r="I57" s="1"/>
      <c r="J57" s="1"/>
      <c r="K57" s="80"/>
      <c r="L57" s="79"/>
    </row>
    <row r="58" spans="1:14" s="38" customFormat="1" x14ac:dyDescent="0.25">
      <c r="A58" s="39"/>
      <c r="B58" s="41" t="s">
        <v>14</v>
      </c>
      <c r="C58" s="69"/>
      <c r="D58" s="81"/>
      <c r="E58" s="81"/>
      <c r="F58" s="34"/>
      <c r="G58" s="34"/>
      <c r="H58" s="34"/>
      <c r="I58" s="34"/>
      <c r="J58" s="34"/>
      <c r="K58" s="34"/>
      <c r="L58" s="40"/>
    </row>
    <row r="59" spans="1:14" ht="94.5" x14ac:dyDescent="0.25">
      <c r="A59" s="42">
        <v>1</v>
      </c>
      <c r="B59" s="43" t="s">
        <v>79</v>
      </c>
      <c r="C59" s="47" t="s">
        <v>80</v>
      </c>
      <c r="D59" s="44">
        <v>11922</v>
      </c>
      <c r="E59" s="44">
        <v>10000</v>
      </c>
      <c r="F59" s="44">
        <v>10000</v>
      </c>
      <c r="G59" s="44"/>
      <c r="H59" s="44">
        <v>3000</v>
      </c>
      <c r="I59" s="44"/>
      <c r="J59" s="44"/>
      <c r="K59" s="45">
        <f t="shared" ref="K59:K67" si="5">F59+G59-H59</f>
        <v>7000</v>
      </c>
      <c r="L59" s="46" t="s">
        <v>81</v>
      </c>
    </row>
    <row r="60" spans="1:14" ht="47.25" x14ac:dyDescent="0.25">
      <c r="A60" s="42">
        <v>2</v>
      </c>
      <c r="B60" s="43" t="s">
        <v>82</v>
      </c>
      <c r="C60" s="47" t="s">
        <v>83</v>
      </c>
      <c r="D60" s="44">
        <v>7890</v>
      </c>
      <c r="E60" s="44">
        <v>7890</v>
      </c>
      <c r="F60" s="44">
        <v>4800</v>
      </c>
      <c r="G60" s="44"/>
      <c r="H60" s="44">
        <v>257</v>
      </c>
      <c r="I60" s="44"/>
      <c r="J60" s="44"/>
      <c r="K60" s="45">
        <f t="shared" si="5"/>
        <v>4543</v>
      </c>
      <c r="L60" s="46" t="s">
        <v>220</v>
      </c>
    </row>
    <row r="61" spans="1:14" ht="63" x14ac:dyDescent="0.25">
      <c r="A61" s="42">
        <v>3</v>
      </c>
      <c r="B61" s="43" t="s">
        <v>84</v>
      </c>
      <c r="C61" s="47" t="s">
        <v>85</v>
      </c>
      <c r="D61" s="82">
        <v>18948</v>
      </c>
      <c r="E61" s="82">
        <v>18948</v>
      </c>
      <c r="F61" s="44">
        <v>12000</v>
      </c>
      <c r="G61" s="44"/>
      <c r="H61" s="44">
        <v>3217</v>
      </c>
      <c r="I61" s="44"/>
      <c r="J61" s="44"/>
      <c r="K61" s="45">
        <f t="shared" si="5"/>
        <v>8783</v>
      </c>
      <c r="L61" s="46" t="s">
        <v>219</v>
      </c>
    </row>
    <row r="62" spans="1:14" ht="31.5" x14ac:dyDescent="0.25">
      <c r="A62" s="42">
        <v>4</v>
      </c>
      <c r="B62" s="43" t="s">
        <v>86</v>
      </c>
      <c r="C62" s="47" t="s">
        <v>87</v>
      </c>
      <c r="D62" s="82">
        <v>7300</v>
      </c>
      <c r="E62" s="82">
        <v>7300</v>
      </c>
      <c r="F62" s="44">
        <v>6500</v>
      </c>
      <c r="G62" s="44"/>
      <c r="H62" s="44">
        <v>1282</v>
      </c>
      <c r="I62" s="44"/>
      <c r="J62" s="44"/>
      <c r="K62" s="45">
        <f t="shared" si="5"/>
        <v>5218</v>
      </c>
      <c r="L62" s="46" t="s">
        <v>219</v>
      </c>
    </row>
    <row r="63" spans="1:14" ht="31.5" x14ac:dyDescent="0.25">
      <c r="A63" s="42">
        <v>5</v>
      </c>
      <c r="B63" s="43" t="s">
        <v>88</v>
      </c>
      <c r="C63" s="47" t="s">
        <v>178</v>
      </c>
      <c r="D63" s="82">
        <v>63100</v>
      </c>
      <c r="E63" s="82">
        <v>63100</v>
      </c>
      <c r="F63" s="44">
        <v>49100</v>
      </c>
      <c r="G63" s="44"/>
      <c r="H63" s="44">
        <v>2149</v>
      </c>
      <c r="I63" s="44"/>
      <c r="J63" s="44"/>
      <c r="K63" s="45">
        <f t="shared" si="5"/>
        <v>46951</v>
      </c>
      <c r="L63" s="46" t="s">
        <v>89</v>
      </c>
    </row>
    <row r="64" spans="1:14" s="52" customFormat="1" ht="72.599999999999994" customHeight="1" x14ac:dyDescent="0.25">
      <c r="A64" s="42">
        <v>6</v>
      </c>
      <c r="B64" s="43" t="s">
        <v>206</v>
      </c>
      <c r="C64" s="47" t="s">
        <v>207</v>
      </c>
      <c r="D64" s="55">
        <v>2446067</v>
      </c>
      <c r="E64" s="24">
        <v>216645</v>
      </c>
      <c r="F64" s="56">
        <f>130000+20447</f>
        <v>150447</v>
      </c>
      <c r="G64" s="44"/>
      <c r="H64" s="44">
        <v>50000</v>
      </c>
      <c r="I64" s="44"/>
      <c r="J64" s="44"/>
      <c r="K64" s="45">
        <f>F64-H64</f>
        <v>100447</v>
      </c>
      <c r="L64" s="49" t="s">
        <v>208</v>
      </c>
      <c r="M64" s="26"/>
      <c r="N64" s="26"/>
    </row>
    <row r="65" spans="1:14" s="38" customFormat="1" x14ac:dyDescent="0.25">
      <c r="A65" s="39"/>
      <c r="B65" s="41" t="s">
        <v>31</v>
      </c>
      <c r="C65" s="69"/>
      <c r="D65" s="81"/>
      <c r="E65" s="81"/>
      <c r="F65" s="34"/>
      <c r="G65" s="34"/>
      <c r="H65" s="34"/>
      <c r="I65" s="34"/>
      <c r="J65" s="34"/>
      <c r="K65" s="34"/>
      <c r="L65" s="40"/>
    </row>
    <row r="66" spans="1:14" ht="47.25" x14ac:dyDescent="0.25">
      <c r="A66" s="42">
        <v>1</v>
      </c>
      <c r="B66" s="43" t="s">
        <v>90</v>
      </c>
      <c r="C66" s="47" t="s">
        <v>91</v>
      </c>
      <c r="D66" s="82">
        <v>9500</v>
      </c>
      <c r="E66" s="82">
        <v>3000</v>
      </c>
      <c r="F66" s="44">
        <v>0</v>
      </c>
      <c r="G66" s="44">
        <v>3000</v>
      </c>
      <c r="H66" s="44"/>
      <c r="I66" s="44"/>
      <c r="J66" s="44"/>
      <c r="K66" s="45">
        <f t="shared" si="5"/>
        <v>3000</v>
      </c>
      <c r="L66" s="54" t="s">
        <v>92</v>
      </c>
    </row>
    <row r="67" spans="1:14" ht="47.25" x14ac:dyDescent="0.25">
      <c r="A67" s="42">
        <v>2</v>
      </c>
      <c r="B67" s="43" t="s">
        <v>93</v>
      </c>
      <c r="C67" s="47" t="s">
        <v>109</v>
      </c>
      <c r="D67" s="82">
        <v>251951</v>
      </c>
      <c r="E67" s="82">
        <v>251951</v>
      </c>
      <c r="F67" s="44">
        <v>62000</v>
      </c>
      <c r="G67" s="44">
        <v>6905</v>
      </c>
      <c r="H67" s="44"/>
      <c r="I67" s="44"/>
      <c r="J67" s="44"/>
      <c r="K67" s="45">
        <f t="shared" si="5"/>
        <v>68905</v>
      </c>
      <c r="L67" s="49" t="s">
        <v>94</v>
      </c>
    </row>
    <row r="68" spans="1:14" s="52" customFormat="1" ht="47.25" x14ac:dyDescent="0.25">
      <c r="A68" s="42">
        <v>3</v>
      </c>
      <c r="B68" s="43" t="s">
        <v>209</v>
      </c>
      <c r="C68" s="47" t="s">
        <v>217</v>
      </c>
      <c r="D68" s="55">
        <f>998151+96170</f>
        <v>1094321</v>
      </c>
      <c r="E68" s="55">
        <f>255679+96170</f>
        <v>351849</v>
      </c>
      <c r="F68" s="56">
        <v>0</v>
      </c>
      <c r="G68" s="44">
        <v>50000</v>
      </c>
      <c r="H68" s="44"/>
      <c r="I68" s="44"/>
      <c r="J68" s="44"/>
      <c r="K68" s="45">
        <f>F68+G68</f>
        <v>50000</v>
      </c>
      <c r="L68" s="49" t="s">
        <v>218</v>
      </c>
      <c r="M68" s="26"/>
      <c r="N68" s="26"/>
    </row>
    <row r="69" spans="1:14" s="38" customFormat="1" ht="31.5" x14ac:dyDescent="0.25">
      <c r="A69" s="39" t="s">
        <v>112</v>
      </c>
      <c r="B69" s="67" t="s">
        <v>110</v>
      </c>
      <c r="C69" s="39"/>
      <c r="D69" s="68"/>
      <c r="E69" s="68"/>
      <c r="F69" s="34">
        <v>1030000</v>
      </c>
      <c r="G69" s="34">
        <f>SUM(G76:G81)</f>
        <v>42000</v>
      </c>
      <c r="H69" s="34">
        <f>SUM(H76:H81)</f>
        <v>42000</v>
      </c>
      <c r="I69" s="34">
        <f>I71+I72</f>
        <v>150000</v>
      </c>
      <c r="J69" s="34"/>
      <c r="K69" s="34">
        <f>F69-I69</f>
        <v>880000</v>
      </c>
      <c r="L69" s="40"/>
    </row>
    <row r="70" spans="1:14" s="38" customFormat="1" ht="31.5" x14ac:dyDescent="0.25">
      <c r="A70" s="39" t="s">
        <v>129</v>
      </c>
      <c r="B70" s="67" t="s">
        <v>108</v>
      </c>
      <c r="C70" s="39"/>
      <c r="D70" s="68"/>
      <c r="E70" s="68"/>
      <c r="F70" s="34"/>
      <c r="G70" s="34"/>
      <c r="H70" s="34"/>
      <c r="I70" s="34"/>
      <c r="J70" s="34"/>
      <c r="K70" s="34"/>
      <c r="L70" s="40"/>
    </row>
    <row r="71" spans="1:14" s="62" customFormat="1" x14ac:dyDescent="0.25">
      <c r="A71" s="69">
        <v>1</v>
      </c>
      <c r="B71" s="70" t="s">
        <v>115</v>
      </c>
      <c r="C71" s="69"/>
      <c r="D71" s="71"/>
      <c r="E71" s="71"/>
      <c r="F71" s="60">
        <v>154500</v>
      </c>
      <c r="G71" s="60"/>
      <c r="H71" s="60"/>
      <c r="I71" s="60">
        <v>22500</v>
      </c>
      <c r="J71" s="60"/>
      <c r="K71" s="60">
        <f>F71-I71</f>
        <v>132000</v>
      </c>
      <c r="L71" s="61"/>
    </row>
    <row r="72" spans="1:14" s="62" customFormat="1" ht="31.5" x14ac:dyDescent="0.25">
      <c r="A72" s="69" t="s">
        <v>116</v>
      </c>
      <c r="B72" s="83" t="s">
        <v>131</v>
      </c>
      <c r="C72" s="69"/>
      <c r="D72" s="71"/>
      <c r="E72" s="71"/>
      <c r="F72" s="60">
        <v>875500</v>
      </c>
      <c r="G72" s="60"/>
      <c r="H72" s="60"/>
      <c r="I72" s="60">
        <f>SUM(I73:I76)</f>
        <v>127500</v>
      </c>
      <c r="J72" s="60"/>
      <c r="K72" s="60">
        <f>F72-I72</f>
        <v>748000</v>
      </c>
      <c r="L72" s="61"/>
    </row>
    <row r="73" spans="1:14" x14ac:dyDescent="0.25">
      <c r="A73" s="3"/>
      <c r="B73" s="48" t="s">
        <v>40</v>
      </c>
      <c r="C73" s="49"/>
      <c r="D73" s="49"/>
      <c r="E73" s="49"/>
      <c r="F73" s="48"/>
      <c r="G73" s="48"/>
      <c r="H73" s="48"/>
      <c r="I73" s="48"/>
      <c r="J73" s="48"/>
      <c r="K73" s="48"/>
      <c r="L73" s="50"/>
    </row>
    <row r="74" spans="1:14" ht="63" x14ac:dyDescent="0.25">
      <c r="A74" s="47" t="s">
        <v>121</v>
      </c>
      <c r="B74" s="49" t="s">
        <v>75</v>
      </c>
      <c r="C74" s="49"/>
      <c r="D74" s="49"/>
      <c r="E74" s="49"/>
      <c r="F74" s="44">
        <v>36000</v>
      </c>
      <c r="G74" s="44"/>
      <c r="H74" s="44"/>
      <c r="I74" s="44">
        <v>36000</v>
      </c>
      <c r="J74" s="44"/>
      <c r="K74" s="48">
        <f>F74-I74</f>
        <v>0</v>
      </c>
      <c r="L74" s="48" t="s">
        <v>226</v>
      </c>
    </row>
    <row r="75" spans="1:14" ht="47.25" x14ac:dyDescent="0.25">
      <c r="A75" s="47" t="s">
        <v>121</v>
      </c>
      <c r="B75" s="77" t="s">
        <v>132</v>
      </c>
      <c r="C75" s="47" t="s">
        <v>195</v>
      </c>
      <c r="D75" s="44">
        <v>345355</v>
      </c>
      <c r="E75" s="44">
        <v>345355</v>
      </c>
      <c r="F75" s="44">
        <v>345355</v>
      </c>
      <c r="G75" s="44"/>
      <c r="H75" s="44"/>
      <c r="I75" s="44">
        <v>14735</v>
      </c>
      <c r="J75" s="44"/>
      <c r="K75" s="44">
        <f>F75-I75</f>
        <v>330620</v>
      </c>
      <c r="L75" s="48" t="s">
        <v>133</v>
      </c>
    </row>
    <row r="76" spans="1:14" ht="126" x14ac:dyDescent="0.25">
      <c r="A76" s="42" t="s">
        <v>121</v>
      </c>
      <c r="B76" s="84" t="s">
        <v>95</v>
      </c>
      <c r="C76" s="47"/>
      <c r="D76" s="82"/>
      <c r="E76" s="82"/>
      <c r="F76" s="44">
        <f>222565-40800-48000</f>
        <v>133765</v>
      </c>
      <c r="G76" s="44"/>
      <c r="H76" s="44"/>
      <c r="I76" s="44">
        <v>76765</v>
      </c>
      <c r="J76" s="44"/>
      <c r="K76" s="45">
        <f>F76-I76</f>
        <v>57000</v>
      </c>
      <c r="L76" s="53" t="s">
        <v>233</v>
      </c>
    </row>
    <row r="77" spans="1:14" s="38" customFormat="1" ht="31.5" x14ac:dyDescent="0.25">
      <c r="A77" s="5" t="s">
        <v>129</v>
      </c>
      <c r="B77" s="78" t="s">
        <v>130</v>
      </c>
      <c r="C77" s="65"/>
      <c r="D77" s="65"/>
      <c r="E77" s="65"/>
      <c r="F77" s="1"/>
      <c r="G77" s="79"/>
      <c r="H77" s="1"/>
      <c r="I77" s="1"/>
      <c r="J77" s="1"/>
      <c r="K77" s="80"/>
      <c r="L77" s="79"/>
    </row>
    <row r="78" spans="1:14" s="38" customFormat="1" x14ac:dyDescent="0.25">
      <c r="A78" s="39"/>
      <c r="B78" s="41" t="s">
        <v>14</v>
      </c>
      <c r="C78" s="69"/>
      <c r="D78" s="81"/>
      <c r="E78" s="81"/>
      <c r="F78" s="34"/>
      <c r="G78" s="34"/>
      <c r="H78" s="34"/>
      <c r="I78" s="34"/>
      <c r="J78" s="34"/>
      <c r="K78" s="34"/>
      <c r="L78" s="40"/>
    </row>
    <row r="79" spans="1:14" ht="110.25" x14ac:dyDescent="0.25">
      <c r="A79" s="42">
        <v>1</v>
      </c>
      <c r="B79" s="84" t="s">
        <v>95</v>
      </c>
      <c r="C79" s="47"/>
      <c r="D79" s="82"/>
      <c r="E79" s="82"/>
      <c r="F79" s="44">
        <f>K76</f>
        <v>57000</v>
      </c>
      <c r="G79" s="44"/>
      <c r="H79" s="44">
        <v>42000</v>
      </c>
      <c r="I79" s="44"/>
      <c r="J79" s="44"/>
      <c r="K79" s="45">
        <f>F79-H79-I79</f>
        <v>15000</v>
      </c>
      <c r="L79" s="53" t="s">
        <v>234</v>
      </c>
    </row>
    <row r="80" spans="1:14" s="38" customFormat="1" x14ac:dyDescent="0.25">
      <c r="A80" s="39"/>
      <c r="B80" s="41" t="s">
        <v>31</v>
      </c>
      <c r="C80" s="69"/>
      <c r="D80" s="81"/>
      <c r="E80" s="81"/>
      <c r="F80" s="34"/>
      <c r="G80" s="34"/>
      <c r="H80" s="34"/>
      <c r="I80" s="34"/>
      <c r="J80" s="34"/>
      <c r="K80" s="34"/>
      <c r="L80" s="40"/>
    </row>
    <row r="81" spans="1:13" ht="47.25" x14ac:dyDescent="0.25">
      <c r="A81" s="42">
        <v>1</v>
      </c>
      <c r="B81" s="43" t="s">
        <v>32</v>
      </c>
      <c r="C81" s="47" t="s">
        <v>33</v>
      </c>
      <c r="D81" s="44">
        <v>1152920</v>
      </c>
      <c r="E81" s="44">
        <v>134560</v>
      </c>
      <c r="F81" s="44">
        <v>0</v>
      </c>
      <c r="G81" s="44">
        <v>42000</v>
      </c>
      <c r="H81" s="44"/>
      <c r="I81" s="44"/>
      <c r="J81" s="44"/>
      <c r="K81" s="45">
        <f t="shared" ref="K81" si="6">F81+G81-H81</f>
        <v>42000</v>
      </c>
      <c r="L81" s="54" t="s">
        <v>111</v>
      </c>
    </row>
    <row r="82" spans="1:13" s="38" customFormat="1" ht="31.5" x14ac:dyDescent="0.25">
      <c r="A82" s="39" t="s">
        <v>113</v>
      </c>
      <c r="B82" s="67" t="s">
        <v>114</v>
      </c>
      <c r="C82" s="39"/>
      <c r="D82" s="68"/>
      <c r="E82" s="68"/>
      <c r="F82" s="34">
        <v>110000</v>
      </c>
      <c r="G82" s="34">
        <f>SUM(G85:G90)</f>
        <v>28700</v>
      </c>
      <c r="H82" s="34">
        <f>SUM(H85:H90)</f>
        <v>28700</v>
      </c>
      <c r="I82" s="34"/>
      <c r="J82" s="34"/>
      <c r="K82" s="34">
        <v>110000</v>
      </c>
      <c r="L82" s="40"/>
    </row>
    <row r="83" spans="1:13" x14ac:dyDescent="0.25">
      <c r="A83" s="3"/>
      <c r="B83" s="48" t="s">
        <v>40</v>
      </c>
      <c r="C83" s="49"/>
      <c r="D83" s="49"/>
      <c r="E83" s="49"/>
      <c r="F83" s="48"/>
      <c r="G83" s="48"/>
      <c r="H83" s="48"/>
      <c r="I83" s="48"/>
      <c r="J83" s="48"/>
      <c r="K83" s="48"/>
      <c r="L83" s="50"/>
    </row>
    <row r="84" spans="1:13" s="38" customFormat="1" x14ac:dyDescent="0.25">
      <c r="A84" s="39"/>
      <c r="B84" s="41" t="s">
        <v>14</v>
      </c>
      <c r="C84" s="69"/>
      <c r="D84" s="81"/>
      <c r="E84" s="81"/>
      <c r="F84" s="34"/>
      <c r="G84" s="34"/>
      <c r="H84" s="34"/>
      <c r="I84" s="34"/>
      <c r="J84" s="34"/>
      <c r="K84" s="34"/>
      <c r="L84" s="40"/>
    </row>
    <row r="85" spans="1:13" ht="126" x14ac:dyDescent="0.25">
      <c r="A85" s="47">
        <v>1</v>
      </c>
      <c r="B85" s="49" t="s">
        <v>97</v>
      </c>
      <c r="C85" s="47"/>
      <c r="D85" s="82"/>
      <c r="E85" s="82"/>
      <c r="F85" s="85">
        <v>62859.5</v>
      </c>
      <c r="G85" s="48"/>
      <c r="H85" s="44">
        <v>28700</v>
      </c>
      <c r="I85" s="44"/>
      <c r="J85" s="44"/>
      <c r="K85" s="86">
        <f t="shared" ref="K85:K90" si="7">F85+G85-H85</f>
        <v>34159.5</v>
      </c>
      <c r="L85" s="57" t="s">
        <v>98</v>
      </c>
    </row>
    <row r="86" spans="1:13" s="38" customFormat="1" x14ac:dyDescent="0.25">
      <c r="A86" s="39"/>
      <c r="B86" s="41" t="s">
        <v>31</v>
      </c>
      <c r="C86" s="69"/>
      <c r="D86" s="81"/>
      <c r="E86" s="81"/>
      <c r="F86" s="34"/>
      <c r="G86" s="34"/>
      <c r="H86" s="34"/>
      <c r="I86" s="34"/>
      <c r="J86" s="34"/>
      <c r="K86" s="34"/>
      <c r="L86" s="40"/>
    </row>
    <row r="87" spans="1:13" ht="31.5" x14ac:dyDescent="0.25">
      <c r="A87" s="47">
        <v>1</v>
      </c>
      <c r="B87" s="49" t="s">
        <v>99</v>
      </c>
      <c r="C87" s="47" t="s">
        <v>179</v>
      </c>
      <c r="D87" s="82">
        <v>51660</v>
      </c>
      <c r="E87" s="82">
        <v>14360</v>
      </c>
      <c r="F87" s="44">
        <v>1600</v>
      </c>
      <c r="G87" s="44">
        <v>2000</v>
      </c>
      <c r="H87" s="48"/>
      <c r="I87" s="48"/>
      <c r="J87" s="48"/>
      <c r="K87" s="45">
        <f t="shared" si="7"/>
        <v>3600</v>
      </c>
      <c r="L87" s="50" t="s">
        <v>100</v>
      </c>
    </row>
    <row r="88" spans="1:13" ht="31.5" x14ac:dyDescent="0.25">
      <c r="A88" s="47">
        <v>2</v>
      </c>
      <c r="B88" s="49" t="s">
        <v>101</v>
      </c>
      <c r="C88" s="47" t="s">
        <v>102</v>
      </c>
      <c r="D88" s="82">
        <v>104000</v>
      </c>
      <c r="E88" s="82">
        <v>4000</v>
      </c>
      <c r="F88" s="44">
        <v>3900</v>
      </c>
      <c r="G88" s="44">
        <v>400</v>
      </c>
      <c r="H88" s="48"/>
      <c r="I88" s="48"/>
      <c r="J88" s="48"/>
      <c r="K88" s="45">
        <f t="shared" si="7"/>
        <v>4300</v>
      </c>
      <c r="L88" s="50" t="s">
        <v>100</v>
      </c>
    </row>
    <row r="89" spans="1:13" ht="31.5" x14ac:dyDescent="0.25">
      <c r="A89" s="47">
        <v>3</v>
      </c>
      <c r="B89" s="49" t="s">
        <v>103</v>
      </c>
      <c r="C89" s="47" t="s">
        <v>227</v>
      </c>
      <c r="D89" s="82">
        <v>1300</v>
      </c>
      <c r="E89" s="82">
        <v>1300</v>
      </c>
      <c r="F89" s="44">
        <v>0</v>
      </c>
      <c r="G89" s="44">
        <v>1300</v>
      </c>
      <c r="H89" s="48"/>
      <c r="I89" s="48"/>
      <c r="J89" s="48"/>
      <c r="K89" s="45">
        <f t="shared" si="7"/>
        <v>1300</v>
      </c>
      <c r="L89" s="50" t="s">
        <v>210</v>
      </c>
    </row>
    <row r="90" spans="1:13" ht="31.5" x14ac:dyDescent="0.25">
      <c r="A90" s="47">
        <v>4</v>
      </c>
      <c r="B90" s="49" t="s">
        <v>104</v>
      </c>
      <c r="C90" s="47" t="s">
        <v>228</v>
      </c>
      <c r="D90" s="82">
        <v>25000</v>
      </c>
      <c r="E90" s="82">
        <v>25000</v>
      </c>
      <c r="F90" s="44">
        <v>0</v>
      </c>
      <c r="G90" s="44">
        <v>25000</v>
      </c>
      <c r="H90" s="48"/>
      <c r="I90" s="48"/>
      <c r="J90" s="48"/>
      <c r="K90" s="45">
        <f t="shared" si="7"/>
        <v>25000</v>
      </c>
      <c r="L90" s="50" t="s">
        <v>210</v>
      </c>
    </row>
    <row r="91" spans="1:13" s="38" customFormat="1" ht="47.25" x14ac:dyDescent="0.25">
      <c r="A91" s="39" t="s">
        <v>96</v>
      </c>
      <c r="B91" s="65" t="s">
        <v>185</v>
      </c>
      <c r="C91" s="65"/>
      <c r="D91" s="34">
        <f>D92+D111</f>
        <v>5587755.7919999994</v>
      </c>
      <c r="E91" s="34">
        <f t="shared" ref="E91:K91" si="8">E92+E111</f>
        <v>3310181.5</v>
      </c>
      <c r="F91" s="34">
        <f t="shared" si="8"/>
        <v>1171087</v>
      </c>
      <c r="G91" s="87">
        <f t="shared" si="8"/>
        <v>537913.30619999999</v>
      </c>
      <c r="H91" s="87">
        <f t="shared" si="8"/>
        <v>537913.30619999999</v>
      </c>
      <c r="I91" s="87"/>
      <c r="J91" s="34">
        <f t="shared" ref="J91" si="9">J92+J111</f>
        <v>277800</v>
      </c>
      <c r="K91" s="34">
        <f t="shared" si="8"/>
        <v>1448887</v>
      </c>
      <c r="L91" s="40" t="s">
        <v>189</v>
      </c>
      <c r="M91" s="37"/>
    </row>
    <row r="92" spans="1:13" s="38" customFormat="1" x14ac:dyDescent="0.25">
      <c r="A92" s="39" t="s">
        <v>184</v>
      </c>
      <c r="B92" s="65" t="s">
        <v>186</v>
      </c>
      <c r="C92" s="65"/>
      <c r="D92" s="34">
        <f>SUM(D93:D110)</f>
        <v>2683459.2919999999</v>
      </c>
      <c r="E92" s="34">
        <f t="shared" ref="E92:K92" si="10">SUM(E93:E110)</f>
        <v>1426122</v>
      </c>
      <c r="F92" s="34">
        <f t="shared" si="10"/>
        <v>796015</v>
      </c>
      <c r="G92" s="34">
        <f>SUM(G93:G110)</f>
        <v>331985</v>
      </c>
      <c r="H92" s="34">
        <f>SUM(H93:H110)</f>
        <v>331985</v>
      </c>
      <c r="I92" s="34"/>
      <c r="J92" s="34"/>
      <c r="K92" s="34">
        <f t="shared" si="10"/>
        <v>796015</v>
      </c>
      <c r="L92" s="40"/>
      <c r="M92" s="37">
        <f>G92-H92</f>
        <v>0</v>
      </c>
    </row>
    <row r="93" spans="1:13" s="38" customFormat="1" x14ac:dyDescent="0.25">
      <c r="A93" s="39"/>
      <c r="B93" s="41" t="s">
        <v>14</v>
      </c>
      <c r="C93" s="69"/>
      <c r="D93" s="81"/>
      <c r="E93" s="81"/>
      <c r="F93" s="34"/>
      <c r="G93" s="34"/>
      <c r="H93" s="34"/>
      <c r="I93" s="34"/>
      <c r="J93" s="34"/>
      <c r="K93" s="34"/>
      <c r="L93" s="40"/>
    </row>
    <row r="94" spans="1:13" ht="31.5" x14ac:dyDescent="0.25">
      <c r="A94" s="47">
        <v>1</v>
      </c>
      <c r="B94" s="88" t="s">
        <v>134</v>
      </c>
      <c r="C94" s="89" t="s">
        <v>135</v>
      </c>
      <c r="D94" s="90">
        <v>49847</v>
      </c>
      <c r="E94" s="90">
        <v>34275</v>
      </c>
      <c r="F94" s="90">
        <v>2448</v>
      </c>
      <c r="G94" s="90"/>
      <c r="H94" s="90">
        <f>F94</f>
        <v>2448</v>
      </c>
      <c r="I94" s="51"/>
      <c r="J94" s="48"/>
      <c r="K94" s="45">
        <f>F94+G94-H94</f>
        <v>0</v>
      </c>
      <c r="L94" s="48" t="s">
        <v>136</v>
      </c>
    </row>
    <row r="95" spans="1:13" ht="31.5" x14ac:dyDescent="0.25">
      <c r="A95" s="47">
        <v>2</v>
      </c>
      <c r="B95" s="88" t="s">
        <v>137</v>
      </c>
      <c r="C95" s="89" t="s">
        <v>138</v>
      </c>
      <c r="D95" s="90">
        <v>117420.292</v>
      </c>
      <c r="E95" s="90">
        <v>57935</v>
      </c>
      <c r="F95" s="90">
        <v>20000</v>
      </c>
      <c r="G95" s="90"/>
      <c r="H95" s="90">
        <v>200</v>
      </c>
      <c r="I95" s="48"/>
      <c r="J95" s="48"/>
      <c r="K95" s="45">
        <f>F95+G95-H95</f>
        <v>19800</v>
      </c>
      <c r="L95" s="48" t="s">
        <v>136</v>
      </c>
    </row>
    <row r="96" spans="1:13" ht="31.5" x14ac:dyDescent="0.25">
      <c r="A96" s="47">
        <v>3</v>
      </c>
      <c r="B96" s="88" t="s">
        <v>139</v>
      </c>
      <c r="C96" s="89" t="s">
        <v>142</v>
      </c>
      <c r="D96" s="90">
        <v>298890</v>
      </c>
      <c r="E96" s="90">
        <v>267538</v>
      </c>
      <c r="F96" s="90">
        <v>46326</v>
      </c>
      <c r="G96" s="90"/>
      <c r="H96" s="90">
        <v>17745</v>
      </c>
      <c r="I96" s="48"/>
      <c r="J96" s="48"/>
      <c r="K96" s="45">
        <f>F96+G96-H96</f>
        <v>28581</v>
      </c>
      <c r="L96" s="48" t="s">
        <v>136</v>
      </c>
    </row>
    <row r="97" spans="1:14" ht="31.5" x14ac:dyDescent="0.25">
      <c r="A97" s="47">
        <v>4</v>
      </c>
      <c r="B97" s="88" t="s">
        <v>140</v>
      </c>
      <c r="C97" s="89" t="s">
        <v>141</v>
      </c>
      <c r="D97" s="90">
        <v>71990</v>
      </c>
      <c r="E97" s="90">
        <v>64400</v>
      </c>
      <c r="F97" s="90">
        <v>8626</v>
      </c>
      <c r="G97" s="90"/>
      <c r="H97" s="90">
        <v>549</v>
      </c>
      <c r="I97" s="48"/>
      <c r="J97" s="48"/>
      <c r="K97" s="45">
        <f>F97+G97-H97</f>
        <v>8077</v>
      </c>
      <c r="L97" s="48" t="s">
        <v>136</v>
      </c>
    </row>
    <row r="98" spans="1:14" ht="31.5" x14ac:dyDescent="0.25">
      <c r="A98" s="47">
        <v>5</v>
      </c>
      <c r="B98" s="88" t="s">
        <v>143</v>
      </c>
      <c r="C98" s="89" t="s">
        <v>145</v>
      </c>
      <c r="D98" s="90">
        <v>82779</v>
      </c>
      <c r="E98" s="90">
        <v>81000</v>
      </c>
      <c r="F98" s="90">
        <v>9735</v>
      </c>
      <c r="G98" s="90"/>
      <c r="H98" s="90">
        <v>185</v>
      </c>
      <c r="I98" s="48"/>
      <c r="J98" s="48"/>
      <c r="K98" s="45">
        <f t="shared" ref="K98:K100" si="11">F98+G98-H98</f>
        <v>9550</v>
      </c>
      <c r="L98" s="48" t="s">
        <v>136</v>
      </c>
    </row>
    <row r="99" spans="1:14" ht="31.5" x14ac:dyDescent="0.25">
      <c r="A99" s="47">
        <v>6</v>
      </c>
      <c r="B99" s="88" t="s">
        <v>144</v>
      </c>
      <c r="C99" s="89" t="s">
        <v>146</v>
      </c>
      <c r="D99" s="90">
        <v>135000</v>
      </c>
      <c r="E99" s="90">
        <v>131874</v>
      </c>
      <c r="F99" s="90">
        <v>65880</v>
      </c>
      <c r="G99" s="90"/>
      <c r="H99" s="90">
        <v>19522</v>
      </c>
      <c r="I99" s="48"/>
      <c r="J99" s="48"/>
      <c r="K99" s="45">
        <f t="shared" si="11"/>
        <v>46358</v>
      </c>
      <c r="L99" s="48" t="s">
        <v>136</v>
      </c>
    </row>
    <row r="100" spans="1:14" ht="47.25" x14ac:dyDescent="0.25">
      <c r="A100" s="47">
        <v>7</v>
      </c>
      <c r="B100" s="48" t="s">
        <v>147</v>
      </c>
      <c r="C100" s="89" t="s">
        <v>148</v>
      </c>
      <c r="D100" s="90">
        <v>921698</v>
      </c>
      <c r="E100" s="90">
        <v>225400</v>
      </c>
      <c r="F100" s="90">
        <v>178000</v>
      </c>
      <c r="G100" s="90"/>
      <c r="H100" s="90">
        <v>111336</v>
      </c>
      <c r="I100" s="51"/>
      <c r="J100" s="48"/>
      <c r="K100" s="45">
        <f t="shared" si="11"/>
        <v>66664</v>
      </c>
      <c r="L100" s="48" t="s">
        <v>205</v>
      </c>
    </row>
    <row r="101" spans="1:14" ht="31.5" x14ac:dyDescent="0.25">
      <c r="A101" s="47">
        <v>8</v>
      </c>
      <c r="B101" s="48" t="s">
        <v>150</v>
      </c>
      <c r="C101" s="89" t="s">
        <v>151</v>
      </c>
      <c r="D101" s="90">
        <v>200000</v>
      </c>
      <c r="E101" s="90">
        <v>50000</v>
      </c>
      <c r="F101" s="90">
        <v>200000</v>
      </c>
      <c r="G101" s="90"/>
      <c r="H101" s="90">
        <v>150000</v>
      </c>
      <c r="I101" s="90"/>
      <c r="J101" s="90"/>
      <c r="K101" s="45">
        <f t="shared" ref="K101:K110" si="12">F101+G101-H101</f>
        <v>50000</v>
      </c>
      <c r="L101" s="48" t="s">
        <v>205</v>
      </c>
    </row>
    <row r="102" spans="1:14" s="52" customFormat="1" ht="63" x14ac:dyDescent="0.25">
      <c r="A102" s="47">
        <v>9</v>
      </c>
      <c r="B102" s="48" t="s">
        <v>201</v>
      </c>
      <c r="C102" s="89" t="s">
        <v>202</v>
      </c>
      <c r="D102" s="90">
        <v>101250</v>
      </c>
      <c r="E102" s="90">
        <v>101250</v>
      </c>
      <c r="F102" s="90">
        <v>101250</v>
      </c>
      <c r="G102" s="90"/>
      <c r="H102" s="90">
        <v>30000</v>
      </c>
      <c r="I102" s="90"/>
      <c r="J102" s="90"/>
      <c r="K102" s="45">
        <f t="shared" si="12"/>
        <v>71250</v>
      </c>
      <c r="L102" s="48" t="s">
        <v>205</v>
      </c>
      <c r="M102" s="26"/>
      <c r="N102" s="26"/>
    </row>
    <row r="103" spans="1:14" s="38" customFormat="1" x14ac:dyDescent="0.25">
      <c r="A103" s="39"/>
      <c r="B103" s="41" t="s">
        <v>31</v>
      </c>
      <c r="C103" s="69"/>
      <c r="D103" s="81"/>
      <c r="E103" s="81"/>
      <c r="F103" s="34"/>
      <c r="G103" s="34"/>
      <c r="H103" s="34"/>
      <c r="I103" s="34"/>
      <c r="J103" s="34"/>
      <c r="K103" s="34"/>
      <c r="L103" s="40"/>
    </row>
    <row r="104" spans="1:14" ht="31.5" x14ac:dyDescent="0.25">
      <c r="A104" s="47">
        <v>1</v>
      </c>
      <c r="B104" s="48" t="s">
        <v>24</v>
      </c>
      <c r="C104" s="89" t="s">
        <v>25</v>
      </c>
      <c r="D104" s="90">
        <v>89689</v>
      </c>
      <c r="E104" s="90">
        <f>D104</f>
        <v>89689</v>
      </c>
      <c r="F104" s="90">
        <v>0</v>
      </c>
      <c r="G104" s="90">
        <f>E104</f>
        <v>89689</v>
      </c>
      <c r="H104" s="90"/>
      <c r="I104" s="90"/>
      <c r="J104" s="90"/>
      <c r="K104" s="45">
        <f>F104+G104-H104</f>
        <v>89689</v>
      </c>
      <c r="L104" s="48" t="s">
        <v>216</v>
      </c>
    </row>
    <row r="105" spans="1:14" s="52" customFormat="1" ht="47.25" x14ac:dyDescent="0.25">
      <c r="A105" s="47">
        <v>2</v>
      </c>
      <c r="B105" s="48" t="s">
        <v>72</v>
      </c>
      <c r="C105" s="31" t="s">
        <v>180</v>
      </c>
      <c r="D105" s="51">
        <v>104896</v>
      </c>
      <c r="E105" s="45">
        <v>0</v>
      </c>
      <c r="F105" s="90">
        <v>0</v>
      </c>
      <c r="G105" s="90">
        <v>71285</v>
      </c>
      <c r="H105" s="90"/>
      <c r="I105" s="90"/>
      <c r="J105" s="90"/>
      <c r="K105" s="45">
        <f>F105+G105-H105</f>
        <v>71285</v>
      </c>
      <c r="L105" s="48" t="s">
        <v>216</v>
      </c>
      <c r="M105" s="90">
        <v>52535</v>
      </c>
      <c r="N105" s="25">
        <f>N106-M106</f>
        <v>761</v>
      </c>
    </row>
    <row r="106" spans="1:14" ht="63" x14ac:dyDescent="0.25">
      <c r="A106" s="47">
        <v>3</v>
      </c>
      <c r="B106" s="50" t="s">
        <v>191</v>
      </c>
      <c r="C106" s="89" t="s">
        <v>192</v>
      </c>
      <c r="D106" s="90">
        <v>130000</v>
      </c>
      <c r="E106" s="90">
        <f>D106</f>
        <v>130000</v>
      </c>
      <c r="F106" s="90">
        <v>130000</v>
      </c>
      <c r="G106" s="90">
        <v>12000</v>
      </c>
      <c r="H106" s="90"/>
      <c r="I106" s="90"/>
      <c r="J106" s="90"/>
      <c r="K106" s="45">
        <f>F106+G106-H106</f>
        <v>142000</v>
      </c>
      <c r="L106" s="50" t="s">
        <v>193</v>
      </c>
      <c r="M106" s="25">
        <f>M105+M107</f>
        <v>71285</v>
      </c>
      <c r="N106" s="90">
        <v>72046</v>
      </c>
    </row>
    <row r="107" spans="1:14" s="52" customFormat="1" ht="47.25" x14ac:dyDescent="0.25">
      <c r="A107" s="47">
        <v>4</v>
      </c>
      <c r="B107" s="50" t="s">
        <v>203</v>
      </c>
      <c r="C107" s="89" t="s">
        <v>204</v>
      </c>
      <c r="D107" s="90">
        <v>45000</v>
      </c>
      <c r="E107" s="90">
        <f>D107</f>
        <v>45000</v>
      </c>
      <c r="F107" s="90">
        <v>33750</v>
      </c>
      <c r="G107" s="90">
        <v>11250</v>
      </c>
      <c r="H107" s="90"/>
      <c r="I107" s="90"/>
      <c r="J107" s="90"/>
      <c r="K107" s="45">
        <f>F107+G107-H107</f>
        <v>45000</v>
      </c>
      <c r="L107" s="48" t="s">
        <v>215</v>
      </c>
      <c r="M107" s="25">
        <f>30000-G107</f>
        <v>18750</v>
      </c>
      <c r="N107" s="26"/>
    </row>
    <row r="108" spans="1:14" ht="31.5" x14ac:dyDescent="0.25">
      <c r="A108" s="47">
        <v>5</v>
      </c>
      <c r="B108" s="72" t="s">
        <v>125</v>
      </c>
      <c r="C108" s="31" t="s">
        <v>152</v>
      </c>
      <c r="D108" s="90">
        <v>80000</v>
      </c>
      <c r="E108" s="90">
        <v>49000</v>
      </c>
      <c r="F108" s="90">
        <v>0</v>
      </c>
      <c r="G108" s="90">
        <f>E108</f>
        <v>49000</v>
      </c>
      <c r="H108" s="90"/>
      <c r="I108" s="90"/>
      <c r="J108" s="90"/>
      <c r="K108" s="45">
        <f t="shared" si="12"/>
        <v>49000</v>
      </c>
      <c r="L108" s="48" t="s">
        <v>153</v>
      </c>
    </row>
    <row r="109" spans="1:14" ht="47.25" x14ac:dyDescent="0.25">
      <c r="A109" s="47">
        <v>6</v>
      </c>
      <c r="B109" s="72" t="s">
        <v>123</v>
      </c>
      <c r="C109" s="47" t="s">
        <v>155</v>
      </c>
      <c r="D109" s="90">
        <v>80000</v>
      </c>
      <c r="E109" s="90">
        <v>61000</v>
      </c>
      <c r="F109" s="90">
        <v>0</v>
      </c>
      <c r="G109" s="90">
        <f t="shared" ref="G109" si="13">E109</f>
        <v>61000</v>
      </c>
      <c r="H109" s="90"/>
      <c r="I109" s="90"/>
      <c r="J109" s="90"/>
      <c r="K109" s="45">
        <f t="shared" si="12"/>
        <v>61000</v>
      </c>
      <c r="L109" s="48" t="s">
        <v>153</v>
      </c>
    </row>
    <row r="110" spans="1:14" ht="31.5" x14ac:dyDescent="0.25">
      <c r="A110" s="47">
        <v>7</v>
      </c>
      <c r="B110" s="72" t="s">
        <v>154</v>
      </c>
      <c r="C110" s="89" t="s">
        <v>156</v>
      </c>
      <c r="D110" s="90">
        <v>175000</v>
      </c>
      <c r="E110" s="90">
        <f>G110</f>
        <v>37761</v>
      </c>
      <c r="F110" s="90">
        <v>0</v>
      </c>
      <c r="G110" s="90">
        <f>I54</f>
        <v>37761</v>
      </c>
      <c r="H110" s="90"/>
      <c r="I110" s="90"/>
      <c r="J110" s="90"/>
      <c r="K110" s="45">
        <f t="shared" si="12"/>
        <v>37761</v>
      </c>
      <c r="L110" s="48" t="s">
        <v>194</v>
      </c>
    </row>
    <row r="111" spans="1:14" s="38" customFormat="1" ht="47.25" x14ac:dyDescent="0.25">
      <c r="A111" s="39" t="s">
        <v>187</v>
      </c>
      <c r="B111" s="79" t="s">
        <v>188</v>
      </c>
      <c r="C111" s="91"/>
      <c r="D111" s="92">
        <f>SUM(D112:D120)</f>
        <v>2904296.5</v>
      </c>
      <c r="E111" s="92">
        <f t="shared" ref="E111:K111" si="14">SUM(E112:E120)</f>
        <v>1884059.5</v>
      </c>
      <c r="F111" s="92">
        <f t="shared" si="14"/>
        <v>375072</v>
      </c>
      <c r="G111" s="93">
        <f t="shared" si="14"/>
        <v>205928.30619999999</v>
      </c>
      <c r="H111" s="93">
        <f t="shared" si="14"/>
        <v>205928.30619999999</v>
      </c>
      <c r="I111" s="92"/>
      <c r="J111" s="92">
        <f t="shared" si="14"/>
        <v>277800</v>
      </c>
      <c r="K111" s="92">
        <f t="shared" si="14"/>
        <v>652872</v>
      </c>
      <c r="L111" s="79"/>
    </row>
    <row r="112" spans="1:14" s="38" customFormat="1" x14ac:dyDescent="0.25">
      <c r="A112" s="39"/>
      <c r="B112" s="41" t="s">
        <v>14</v>
      </c>
      <c r="C112" s="69"/>
      <c r="D112" s="81"/>
      <c r="E112" s="81"/>
      <c r="F112" s="34"/>
      <c r="G112" s="34"/>
      <c r="H112" s="34"/>
      <c r="I112" s="34"/>
      <c r="J112" s="34"/>
      <c r="K112" s="34"/>
      <c r="L112" s="40"/>
    </row>
    <row r="113" spans="1:14" ht="31.5" x14ac:dyDescent="0.25">
      <c r="A113" s="47">
        <v>1</v>
      </c>
      <c r="B113" s="43" t="s">
        <v>158</v>
      </c>
      <c r="C113" s="94" t="s">
        <v>159</v>
      </c>
      <c r="D113" s="29">
        <v>84478</v>
      </c>
      <c r="E113" s="29">
        <v>69918</v>
      </c>
      <c r="F113" s="29">
        <v>54106</v>
      </c>
      <c r="G113" s="90"/>
      <c r="H113" s="29">
        <v>31000</v>
      </c>
      <c r="I113" s="90"/>
      <c r="J113" s="90"/>
      <c r="K113" s="45">
        <f>F113+G113-H113</f>
        <v>23106</v>
      </c>
      <c r="L113" s="48" t="s">
        <v>162</v>
      </c>
    </row>
    <row r="114" spans="1:14" ht="31.5" x14ac:dyDescent="0.25">
      <c r="A114" s="47">
        <v>2</v>
      </c>
      <c r="B114" s="43" t="s">
        <v>160</v>
      </c>
      <c r="C114" s="31" t="s">
        <v>161</v>
      </c>
      <c r="D114" s="29">
        <v>226710</v>
      </c>
      <c r="E114" s="29">
        <v>214789</v>
      </c>
      <c r="F114" s="29">
        <v>64513</v>
      </c>
      <c r="G114" s="90"/>
      <c r="H114" s="29">
        <v>5676</v>
      </c>
      <c r="I114" s="90"/>
      <c r="J114" s="90"/>
      <c r="K114" s="45">
        <f>F114+G114-H114</f>
        <v>58837</v>
      </c>
      <c r="L114" s="48" t="s">
        <v>162</v>
      </c>
    </row>
    <row r="115" spans="1:14" ht="31.5" x14ac:dyDescent="0.25">
      <c r="A115" s="47">
        <v>3</v>
      </c>
      <c r="B115" s="43" t="s">
        <v>163</v>
      </c>
      <c r="C115" s="95" t="s">
        <v>68</v>
      </c>
      <c r="D115" s="29">
        <v>225180</v>
      </c>
      <c r="E115" s="29">
        <v>202815</v>
      </c>
      <c r="F115" s="29">
        <v>14093</v>
      </c>
      <c r="G115" s="90"/>
      <c r="H115" s="96">
        <v>14092.306200000001</v>
      </c>
      <c r="I115" s="90"/>
      <c r="J115" s="90"/>
      <c r="K115" s="97">
        <f>F115+G115-H115</f>
        <v>0.69379999999910069</v>
      </c>
      <c r="L115" s="48" t="s">
        <v>162</v>
      </c>
    </row>
    <row r="116" spans="1:14" ht="47.25" x14ac:dyDescent="0.25">
      <c r="A116" s="47">
        <v>4</v>
      </c>
      <c r="B116" s="43" t="s">
        <v>164</v>
      </c>
      <c r="C116" s="89" t="s">
        <v>148</v>
      </c>
      <c r="D116" s="90">
        <v>921698</v>
      </c>
      <c r="E116" s="29">
        <v>696298</v>
      </c>
      <c r="F116" s="29">
        <v>242360</v>
      </c>
      <c r="G116" s="90"/>
      <c r="H116" s="29">
        <v>155160</v>
      </c>
      <c r="I116" s="90"/>
      <c r="J116" s="90"/>
      <c r="K116" s="45">
        <f>F116+G116-H116</f>
        <v>87200</v>
      </c>
      <c r="L116" s="48" t="s">
        <v>149</v>
      </c>
    </row>
    <row r="117" spans="1:14" s="38" customFormat="1" x14ac:dyDescent="0.25">
      <c r="A117" s="39"/>
      <c r="B117" s="41" t="s">
        <v>214</v>
      </c>
      <c r="C117" s="69"/>
      <c r="D117" s="81"/>
      <c r="E117" s="81"/>
      <c r="F117" s="34"/>
      <c r="G117" s="34"/>
      <c r="H117" s="34"/>
      <c r="I117" s="34"/>
      <c r="J117" s="34"/>
      <c r="K117" s="34"/>
      <c r="L117" s="40"/>
    </row>
    <row r="118" spans="1:14" ht="47.25" x14ac:dyDescent="0.25">
      <c r="A118" s="47">
        <v>1</v>
      </c>
      <c r="B118" s="43" t="s">
        <v>165</v>
      </c>
      <c r="C118" s="98" t="s">
        <v>33</v>
      </c>
      <c r="D118" s="29">
        <v>1152920</v>
      </c>
      <c r="E118" s="29">
        <v>684729</v>
      </c>
      <c r="F118" s="29">
        <v>0</v>
      </c>
      <c r="G118" s="96">
        <v>205928.30619999999</v>
      </c>
      <c r="H118" s="90"/>
      <c r="I118" s="90"/>
      <c r="J118" s="90"/>
      <c r="K118" s="97">
        <f>F118+G118-H118</f>
        <v>205928.30619999999</v>
      </c>
      <c r="L118" s="48" t="s">
        <v>166</v>
      </c>
    </row>
    <row r="119" spans="1:14" s="62" customFormat="1" ht="31.5" x14ac:dyDescent="0.25">
      <c r="A119" s="69"/>
      <c r="B119" s="99" t="s">
        <v>213</v>
      </c>
      <c r="C119" s="100"/>
      <c r="D119" s="101"/>
      <c r="E119" s="101"/>
      <c r="F119" s="102"/>
      <c r="G119" s="103"/>
      <c r="H119" s="102"/>
      <c r="I119" s="102"/>
      <c r="J119" s="102"/>
      <c r="K119" s="104"/>
      <c r="L119" s="105"/>
    </row>
    <row r="120" spans="1:14" s="52" customFormat="1" ht="48" customHeight="1" x14ac:dyDescent="0.25">
      <c r="A120" s="47">
        <v>2</v>
      </c>
      <c r="B120" s="43" t="s">
        <v>200</v>
      </c>
      <c r="C120" s="30" t="s">
        <v>35</v>
      </c>
      <c r="D120" s="29">
        <v>293310.5</v>
      </c>
      <c r="E120" s="29">
        <v>15510.5</v>
      </c>
      <c r="F120" s="29">
        <v>0</v>
      </c>
      <c r="G120" s="29"/>
      <c r="H120" s="29"/>
      <c r="I120" s="29"/>
      <c r="J120" s="29">
        <v>277800</v>
      </c>
      <c r="K120" s="45">
        <f>F120+J120</f>
        <v>277800</v>
      </c>
      <c r="L120" s="48" t="s">
        <v>166</v>
      </c>
      <c r="M120" s="26"/>
      <c r="N120" s="26"/>
    </row>
  </sheetData>
  <mergeCells count="14">
    <mergeCell ref="A1:L1"/>
    <mergeCell ref="A2:L2"/>
    <mergeCell ref="F3:L3"/>
    <mergeCell ref="A4:A6"/>
    <mergeCell ref="B4:B6"/>
    <mergeCell ref="C4:E4"/>
    <mergeCell ref="F4:F6"/>
    <mergeCell ref="G4:H5"/>
    <mergeCell ref="K4:K6"/>
    <mergeCell ref="L4:L6"/>
    <mergeCell ref="C5:C6"/>
    <mergeCell ref="D5:E5"/>
    <mergeCell ref="I4:I6"/>
    <mergeCell ref="J4:J6"/>
  </mergeCells>
  <pageMargins left="0.7" right="0.45" top="0.75" bottom="0.5" header="0.3" footer="0.3"/>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
  <sheetViews>
    <sheetView zoomScaleNormal="100" workbookViewId="0">
      <selection activeCell="F6" sqref="F6:F8"/>
    </sheetView>
  </sheetViews>
  <sheetFormatPr defaultColWidth="9" defaultRowHeight="15.75" x14ac:dyDescent="0.25"/>
  <cols>
    <col min="1" max="1" width="5.875" style="27" customWidth="1"/>
    <col min="2" max="2" width="41.5" style="28" customWidth="1"/>
    <col min="3" max="3" width="16.375" style="28" customWidth="1"/>
    <col min="4" max="5" width="10.125" style="28" customWidth="1"/>
    <col min="6" max="6" width="13.625" style="26" customWidth="1"/>
    <col min="7" max="8" width="11.375" style="26" customWidth="1"/>
    <col min="9" max="9" width="14.375" style="26" customWidth="1"/>
    <col min="10" max="16384" width="9" style="26"/>
  </cols>
  <sheetData>
    <row r="1" spans="1:9" x14ac:dyDescent="0.25">
      <c r="A1" s="122" t="s">
        <v>274</v>
      </c>
      <c r="B1" s="122"/>
      <c r="C1" s="122"/>
      <c r="D1" s="122"/>
      <c r="E1" s="122"/>
      <c r="F1" s="122"/>
      <c r="G1" s="122"/>
      <c r="H1" s="122"/>
      <c r="I1" s="122"/>
    </row>
    <row r="2" spans="1:9" x14ac:dyDescent="0.25">
      <c r="A2" s="116" t="s">
        <v>256</v>
      </c>
      <c r="B2" s="116"/>
      <c r="C2" s="116"/>
      <c r="D2" s="116"/>
      <c r="E2" s="116"/>
      <c r="F2" s="116"/>
      <c r="G2" s="116"/>
      <c r="H2" s="116"/>
      <c r="I2" s="116"/>
    </row>
    <row r="3" spans="1:9" x14ac:dyDescent="0.25">
      <c r="A3" s="116" t="s">
        <v>248</v>
      </c>
      <c r="B3" s="116"/>
      <c r="C3" s="116"/>
      <c r="D3" s="116"/>
      <c r="E3" s="116"/>
      <c r="F3" s="116"/>
      <c r="G3" s="116"/>
      <c r="H3" s="116"/>
      <c r="I3" s="116"/>
    </row>
    <row r="4" spans="1:9" x14ac:dyDescent="0.25">
      <c r="A4" s="117" t="s">
        <v>275</v>
      </c>
      <c r="B4" s="117"/>
      <c r="C4" s="117"/>
      <c r="D4" s="117"/>
      <c r="E4" s="117"/>
      <c r="F4" s="117"/>
      <c r="G4" s="117"/>
      <c r="H4" s="117"/>
      <c r="I4" s="117"/>
    </row>
    <row r="5" spans="1:9" x14ac:dyDescent="0.25">
      <c r="F5" s="118" t="s">
        <v>277</v>
      </c>
      <c r="G5" s="118"/>
      <c r="H5" s="118"/>
      <c r="I5" s="118"/>
    </row>
    <row r="6" spans="1:9" ht="15.6" customHeight="1" x14ac:dyDescent="0.25">
      <c r="A6" s="125" t="s">
        <v>2</v>
      </c>
      <c r="B6" s="124" t="s">
        <v>3</v>
      </c>
      <c r="C6" s="124" t="s">
        <v>4</v>
      </c>
      <c r="D6" s="124"/>
      <c r="E6" s="124"/>
      <c r="F6" s="124" t="s">
        <v>255</v>
      </c>
      <c r="G6" s="124" t="s">
        <v>250</v>
      </c>
      <c r="H6" s="124"/>
      <c r="I6" s="123" t="s">
        <v>6</v>
      </c>
    </row>
    <row r="7" spans="1:9" x14ac:dyDescent="0.25">
      <c r="A7" s="125"/>
      <c r="B7" s="124"/>
      <c r="C7" s="124" t="s">
        <v>8</v>
      </c>
      <c r="D7" s="124" t="s">
        <v>9</v>
      </c>
      <c r="E7" s="124"/>
      <c r="F7" s="124"/>
      <c r="G7" s="124"/>
      <c r="H7" s="124"/>
      <c r="I7" s="123"/>
    </row>
    <row r="8" spans="1:9" ht="31.5" x14ac:dyDescent="0.25">
      <c r="A8" s="125"/>
      <c r="B8" s="124"/>
      <c r="C8" s="124"/>
      <c r="D8" s="33" t="s">
        <v>10</v>
      </c>
      <c r="E8" s="33" t="s">
        <v>249</v>
      </c>
      <c r="F8" s="124"/>
      <c r="G8" s="115" t="s">
        <v>11</v>
      </c>
      <c r="H8" s="115" t="s">
        <v>12</v>
      </c>
      <c r="I8" s="123"/>
    </row>
    <row r="9" spans="1:9" s="38" customFormat="1" x14ac:dyDescent="0.25">
      <c r="A9" s="32"/>
      <c r="B9" s="33" t="s">
        <v>13</v>
      </c>
      <c r="C9" s="33"/>
      <c r="D9" s="33"/>
      <c r="E9" s="33"/>
      <c r="F9" s="34">
        <f>SUM(F10:F19)</f>
        <v>147912</v>
      </c>
      <c r="G9" s="34">
        <f>SUM(G10:G19)</f>
        <v>18280</v>
      </c>
      <c r="H9" s="34">
        <f>SUM(H10:H19)</f>
        <v>18280</v>
      </c>
      <c r="I9" s="34">
        <f>SUM(I10:I19)</f>
        <v>147912</v>
      </c>
    </row>
    <row r="10" spans="1:9" s="38" customFormat="1" x14ac:dyDescent="0.25">
      <c r="A10" s="39" t="s">
        <v>76</v>
      </c>
      <c r="B10" s="41" t="s">
        <v>14</v>
      </c>
      <c r="C10" s="41"/>
      <c r="D10" s="41"/>
      <c r="E10" s="41"/>
      <c r="F10" s="34"/>
      <c r="G10" s="34"/>
      <c r="H10" s="34"/>
      <c r="I10" s="34"/>
    </row>
    <row r="11" spans="1:9" s="52" customFormat="1" x14ac:dyDescent="0.25">
      <c r="A11" s="42">
        <v>1</v>
      </c>
      <c r="B11" s="48" t="s">
        <v>27</v>
      </c>
      <c r="C11" s="49"/>
      <c r="D11" s="44"/>
      <c r="E11" s="44"/>
      <c r="F11" s="44">
        <v>16201</v>
      </c>
      <c r="G11" s="44"/>
      <c r="H11" s="44">
        <v>300</v>
      </c>
      <c r="I11" s="45">
        <f t="shared" ref="I11" si="0">F11+G11-H11</f>
        <v>15901</v>
      </c>
    </row>
    <row r="12" spans="1:9" s="52" customFormat="1" x14ac:dyDescent="0.25">
      <c r="A12" s="42">
        <v>2</v>
      </c>
      <c r="B12" s="48" t="s">
        <v>29</v>
      </c>
      <c r="C12" s="49"/>
      <c r="D12" s="44"/>
      <c r="E12" s="44"/>
      <c r="F12" s="44">
        <v>84650</v>
      </c>
      <c r="G12" s="44"/>
      <c r="H12" s="44">
        <f>G17+G18</f>
        <v>16200</v>
      </c>
      <c r="I12" s="45">
        <f t="shared" ref="I12:I19" si="1">F12+G12-H12</f>
        <v>68450</v>
      </c>
    </row>
    <row r="13" spans="1:9" s="52" customFormat="1" ht="47.25" x14ac:dyDescent="0.25">
      <c r="A13" s="42">
        <v>3</v>
      </c>
      <c r="B13" s="48" t="s">
        <v>265</v>
      </c>
      <c r="C13" s="47" t="s">
        <v>269</v>
      </c>
      <c r="D13" s="44">
        <v>3909</v>
      </c>
      <c r="E13" s="44">
        <v>3000</v>
      </c>
      <c r="F13" s="44">
        <v>3000</v>
      </c>
      <c r="G13" s="44"/>
      <c r="H13" s="44">
        <v>1260</v>
      </c>
      <c r="I13" s="45">
        <f t="shared" si="1"/>
        <v>1740</v>
      </c>
    </row>
    <row r="14" spans="1:9" s="52" customFormat="1" ht="30.75" customHeight="1" x14ac:dyDescent="0.25">
      <c r="A14" s="42">
        <v>4</v>
      </c>
      <c r="B14" s="48" t="s">
        <v>266</v>
      </c>
      <c r="C14" s="47" t="s">
        <v>267</v>
      </c>
      <c r="D14" s="44">
        <v>8500</v>
      </c>
      <c r="E14" s="44">
        <v>8300</v>
      </c>
      <c r="F14" s="44">
        <v>8300</v>
      </c>
      <c r="G14" s="44"/>
      <c r="H14" s="44">
        <v>520</v>
      </c>
      <c r="I14" s="45">
        <f t="shared" si="1"/>
        <v>7780</v>
      </c>
    </row>
    <row r="15" spans="1:9" s="38" customFormat="1" x14ac:dyDescent="0.25">
      <c r="A15" s="39" t="s">
        <v>78</v>
      </c>
      <c r="B15" s="41" t="s">
        <v>31</v>
      </c>
      <c r="C15" s="41"/>
      <c r="D15" s="44"/>
      <c r="E15" s="44"/>
      <c r="F15" s="34"/>
      <c r="G15" s="34"/>
      <c r="H15" s="34"/>
      <c r="I15" s="34"/>
    </row>
    <row r="16" spans="1:9" ht="63" x14ac:dyDescent="0.25">
      <c r="A16" s="42">
        <v>1</v>
      </c>
      <c r="B16" s="48" t="s">
        <v>257</v>
      </c>
      <c r="C16" s="47" t="s">
        <v>272</v>
      </c>
      <c r="D16" s="44">
        <v>68779</v>
      </c>
      <c r="E16" s="44">
        <v>7662</v>
      </c>
      <c r="F16" s="44">
        <v>5761</v>
      </c>
      <c r="G16" s="44">
        <v>300</v>
      </c>
      <c r="H16" s="44"/>
      <c r="I16" s="45">
        <f t="shared" si="1"/>
        <v>6061</v>
      </c>
    </row>
    <row r="17" spans="1:9" ht="63" x14ac:dyDescent="0.25">
      <c r="A17" s="42">
        <v>2</v>
      </c>
      <c r="B17" s="48" t="s">
        <v>258</v>
      </c>
      <c r="C17" s="47" t="s">
        <v>273</v>
      </c>
      <c r="D17" s="44">
        <v>40000</v>
      </c>
      <c r="E17" s="44">
        <v>40000</v>
      </c>
      <c r="F17" s="44">
        <v>30000</v>
      </c>
      <c r="G17" s="44">
        <v>10000</v>
      </c>
      <c r="H17" s="44"/>
      <c r="I17" s="45">
        <f t="shared" si="1"/>
        <v>40000</v>
      </c>
    </row>
    <row r="18" spans="1:9" ht="31.5" x14ac:dyDescent="0.25">
      <c r="A18" s="42">
        <v>3</v>
      </c>
      <c r="B18" s="49" t="s">
        <v>271</v>
      </c>
      <c r="C18" s="47" t="s">
        <v>264</v>
      </c>
      <c r="D18" s="44">
        <v>6200</v>
      </c>
      <c r="E18" s="44">
        <v>6200</v>
      </c>
      <c r="F18" s="44">
        <v>0</v>
      </c>
      <c r="G18" s="44">
        <f>E18</f>
        <v>6200</v>
      </c>
      <c r="H18" s="44"/>
      <c r="I18" s="45">
        <f t="shared" si="1"/>
        <v>6200</v>
      </c>
    </row>
    <row r="19" spans="1:9" ht="63" x14ac:dyDescent="0.25">
      <c r="A19" s="42">
        <v>4</v>
      </c>
      <c r="B19" s="48" t="s">
        <v>268</v>
      </c>
      <c r="C19" s="47" t="s">
        <v>270</v>
      </c>
      <c r="D19" s="44">
        <v>175000</v>
      </c>
      <c r="E19" s="44">
        <v>175000</v>
      </c>
      <c r="F19" s="44">
        <v>0</v>
      </c>
      <c r="G19" s="44">
        <f>H13+H14</f>
        <v>1780</v>
      </c>
      <c r="H19" s="44"/>
      <c r="I19" s="45">
        <f t="shared" si="1"/>
        <v>1780</v>
      </c>
    </row>
  </sheetData>
  <mergeCells count="13">
    <mergeCell ref="A1:I1"/>
    <mergeCell ref="A3:I3"/>
    <mergeCell ref="I6:I8"/>
    <mergeCell ref="C7:C8"/>
    <mergeCell ref="D7:E7"/>
    <mergeCell ref="A2:I2"/>
    <mergeCell ref="A4:I4"/>
    <mergeCell ref="F5:I5"/>
    <mergeCell ref="A6:A8"/>
    <mergeCell ref="B6:B8"/>
    <mergeCell ref="C6:E6"/>
    <mergeCell ref="F6:F8"/>
    <mergeCell ref="G6:H7"/>
  </mergeCells>
  <pageMargins left="0.7" right="0.45" top="0.75" bottom="0.5" header="0.3" footer="0.3"/>
  <pageSetup paperSize="9"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9"/>
  <sheetViews>
    <sheetView tabSelected="1" zoomScaleNormal="100" workbookViewId="0">
      <selection activeCell="H12" sqref="H12"/>
    </sheetView>
  </sheetViews>
  <sheetFormatPr defaultColWidth="9" defaultRowHeight="15.75" x14ac:dyDescent="0.25"/>
  <cols>
    <col min="1" max="1" width="5.875" style="27" customWidth="1"/>
    <col min="2" max="2" width="45.5" style="28" customWidth="1"/>
    <col min="3" max="3" width="15.625" style="28" customWidth="1"/>
    <col min="4" max="5" width="10.125" style="28" customWidth="1"/>
    <col min="6" max="6" width="13.875" style="26" customWidth="1"/>
    <col min="7" max="8" width="11.375" style="26" customWidth="1"/>
    <col min="9" max="9" width="12.75" style="26" customWidth="1"/>
    <col min="10" max="10" width="21.625" style="108" hidden="1" customWidth="1"/>
    <col min="11" max="11" width="14.75" style="26" bestFit="1" customWidth="1"/>
    <col min="12" max="16384" width="9" style="26"/>
  </cols>
  <sheetData>
    <row r="1" spans="1:13" x14ac:dyDescent="0.25">
      <c r="A1" s="116" t="s">
        <v>276</v>
      </c>
      <c r="B1" s="116"/>
      <c r="C1" s="116"/>
      <c r="D1" s="116"/>
      <c r="E1" s="116"/>
      <c r="F1" s="116"/>
      <c r="G1" s="116"/>
      <c r="H1" s="116"/>
      <c r="I1" s="116"/>
    </row>
    <row r="2" spans="1:13" ht="15.6" customHeight="1" x14ac:dyDescent="0.25">
      <c r="A2" s="116" t="s">
        <v>256</v>
      </c>
      <c r="B2" s="116"/>
      <c r="C2" s="116"/>
      <c r="D2" s="116"/>
      <c r="E2" s="116"/>
      <c r="F2" s="116"/>
      <c r="G2" s="116"/>
      <c r="H2" s="116"/>
      <c r="I2" s="116"/>
      <c r="J2" s="107"/>
    </row>
    <row r="3" spans="1:13" x14ac:dyDescent="0.25">
      <c r="A3" s="116" t="s">
        <v>183</v>
      </c>
      <c r="B3" s="116"/>
      <c r="C3" s="116"/>
      <c r="D3" s="116"/>
      <c r="E3" s="116"/>
      <c r="F3" s="116"/>
      <c r="G3" s="116"/>
      <c r="H3" s="116"/>
      <c r="I3" s="116"/>
      <c r="J3" s="107"/>
    </row>
    <row r="4" spans="1:13" x14ac:dyDescent="0.25">
      <c r="A4" s="117" t="s">
        <v>275</v>
      </c>
      <c r="B4" s="117"/>
      <c r="C4" s="117"/>
      <c r="D4" s="117"/>
      <c r="E4" s="117"/>
      <c r="F4" s="117"/>
      <c r="G4" s="117"/>
      <c r="H4" s="117"/>
      <c r="I4" s="117"/>
    </row>
    <row r="5" spans="1:13" x14ac:dyDescent="0.25">
      <c r="F5" s="118" t="s">
        <v>277</v>
      </c>
      <c r="G5" s="118"/>
      <c r="H5" s="118"/>
      <c r="I5" s="118"/>
    </row>
    <row r="6" spans="1:13" ht="15.6" customHeight="1" x14ac:dyDescent="0.25">
      <c r="A6" s="125" t="s">
        <v>2</v>
      </c>
      <c r="B6" s="124" t="s">
        <v>3</v>
      </c>
      <c r="C6" s="124" t="s">
        <v>4</v>
      </c>
      <c r="D6" s="124"/>
      <c r="E6" s="124"/>
      <c r="F6" s="124" t="s">
        <v>5</v>
      </c>
      <c r="G6" s="124" t="s">
        <v>250</v>
      </c>
      <c r="H6" s="124"/>
      <c r="I6" s="123" t="s">
        <v>6</v>
      </c>
      <c r="J6" s="109"/>
    </row>
    <row r="7" spans="1:13" x14ac:dyDescent="0.25">
      <c r="A7" s="125"/>
      <c r="B7" s="124"/>
      <c r="C7" s="124" t="s">
        <v>8</v>
      </c>
      <c r="D7" s="124" t="s">
        <v>9</v>
      </c>
      <c r="E7" s="124"/>
      <c r="F7" s="124"/>
      <c r="G7" s="124"/>
      <c r="H7" s="124"/>
      <c r="I7" s="123"/>
      <c r="J7" s="110"/>
    </row>
    <row r="8" spans="1:13" ht="31.5" x14ac:dyDescent="0.25">
      <c r="A8" s="125"/>
      <c r="B8" s="124"/>
      <c r="C8" s="124"/>
      <c r="D8" s="33" t="s">
        <v>10</v>
      </c>
      <c r="E8" s="33" t="s">
        <v>249</v>
      </c>
      <c r="F8" s="124"/>
      <c r="G8" s="115" t="s">
        <v>11</v>
      </c>
      <c r="H8" s="115" t="s">
        <v>12</v>
      </c>
      <c r="I8" s="123"/>
      <c r="J8" s="111"/>
    </row>
    <row r="9" spans="1:13" s="38" customFormat="1" x14ac:dyDescent="0.25">
      <c r="A9" s="32"/>
      <c r="B9" s="33" t="s">
        <v>13</v>
      </c>
      <c r="C9" s="33"/>
      <c r="D9" s="33"/>
      <c r="E9" s="33"/>
      <c r="F9" s="34">
        <f>F10+F15</f>
        <v>382071</v>
      </c>
      <c r="G9" s="34">
        <f>G10+G15</f>
        <v>38629</v>
      </c>
      <c r="H9" s="34">
        <f>H10+H15</f>
        <v>38629</v>
      </c>
      <c r="I9" s="34">
        <f>I10+I15</f>
        <v>382071</v>
      </c>
      <c r="J9" s="112"/>
      <c r="K9" s="37">
        <f>G9-J9</f>
        <v>38629</v>
      </c>
    </row>
    <row r="10" spans="1:13" s="38" customFormat="1" ht="31.5" x14ac:dyDescent="0.25">
      <c r="A10" s="39" t="s">
        <v>252</v>
      </c>
      <c r="B10" s="67" t="s">
        <v>251</v>
      </c>
      <c r="C10" s="39"/>
      <c r="D10" s="68"/>
      <c r="E10" s="68"/>
      <c r="F10" s="34">
        <f>SUM(F11:F14)</f>
        <v>51451</v>
      </c>
      <c r="G10" s="34">
        <f>SUM(G11:G14)</f>
        <v>2829</v>
      </c>
      <c r="H10" s="34">
        <f>SUM(H11:H14)</f>
        <v>2829</v>
      </c>
      <c r="I10" s="34">
        <f>SUM(I11:I14)</f>
        <v>51451</v>
      </c>
      <c r="J10" s="113"/>
    </row>
    <row r="11" spans="1:13" s="38" customFormat="1" x14ac:dyDescent="0.25">
      <c r="A11" s="39" t="s">
        <v>129</v>
      </c>
      <c r="B11" s="41" t="s">
        <v>14</v>
      </c>
      <c r="C11" s="69"/>
      <c r="D11" s="81"/>
      <c r="E11" s="81"/>
      <c r="F11" s="34"/>
      <c r="G11" s="34"/>
      <c r="H11" s="34"/>
      <c r="I11" s="34"/>
      <c r="J11" s="113"/>
    </row>
    <row r="12" spans="1:13" ht="63" x14ac:dyDescent="0.25">
      <c r="A12" s="42" t="s">
        <v>121</v>
      </c>
      <c r="B12" s="43" t="s">
        <v>88</v>
      </c>
      <c r="C12" s="47" t="s">
        <v>259</v>
      </c>
      <c r="D12" s="44">
        <v>63100</v>
      </c>
      <c r="E12" s="44">
        <v>63100</v>
      </c>
      <c r="F12" s="44">
        <v>46951</v>
      </c>
      <c r="G12" s="44"/>
      <c r="H12" s="44">
        <v>2829</v>
      </c>
      <c r="I12" s="45">
        <f t="shared" ref="I12:I14" si="0">F12+G12-H12</f>
        <v>44122</v>
      </c>
      <c r="J12" s="111"/>
    </row>
    <row r="13" spans="1:13" s="38" customFormat="1" x14ac:dyDescent="0.25">
      <c r="A13" s="39" t="s">
        <v>129</v>
      </c>
      <c r="B13" s="41" t="s">
        <v>31</v>
      </c>
      <c r="C13" s="69"/>
      <c r="D13" s="81"/>
      <c r="E13" s="81"/>
      <c r="F13" s="34"/>
      <c r="G13" s="34"/>
      <c r="H13" s="34"/>
      <c r="I13" s="34"/>
      <c r="J13" s="113"/>
    </row>
    <row r="14" spans="1:13" ht="63" x14ac:dyDescent="0.25">
      <c r="A14" s="42" t="s">
        <v>121</v>
      </c>
      <c r="B14" s="43" t="s">
        <v>261</v>
      </c>
      <c r="C14" s="47" t="s">
        <v>260</v>
      </c>
      <c r="D14" s="82">
        <v>14621.699000000001</v>
      </c>
      <c r="E14" s="82">
        <v>14621.699000000001</v>
      </c>
      <c r="F14" s="44">
        <v>4500</v>
      </c>
      <c r="G14" s="44">
        <v>2829</v>
      </c>
      <c r="H14" s="44"/>
      <c r="I14" s="45">
        <f t="shared" si="0"/>
        <v>7329</v>
      </c>
      <c r="J14" s="111"/>
      <c r="K14" s="26">
        <v>8500</v>
      </c>
      <c r="L14" s="26">
        <v>80</v>
      </c>
      <c r="M14" s="26">
        <v>8580</v>
      </c>
    </row>
    <row r="15" spans="1:13" s="38" customFormat="1" ht="31.5" x14ac:dyDescent="0.25">
      <c r="A15" s="39" t="s">
        <v>253</v>
      </c>
      <c r="B15" s="67" t="s">
        <v>254</v>
      </c>
      <c r="C15" s="39"/>
      <c r="D15" s="68"/>
      <c r="E15" s="68"/>
      <c r="F15" s="34">
        <f t="shared" ref="F15:I15" si="1">SUM(F16:F19)</f>
        <v>330620</v>
      </c>
      <c r="G15" s="34">
        <f>SUM(G16:G19)</f>
        <v>35800</v>
      </c>
      <c r="H15" s="34">
        <f t="shared" si="1"/>
        <v>35800</v>
      </c>
      <c r="I15" s="34">
        <f t="shared" si="1"/>
        <v>330620</v>
      </c>
      <c r="J15" s="113"/>
    </row>
    <row r="16" spans="1:13" s="38" customFormat="1" x14ac:dyDescent="0.25">
      <c r="A16" s="39" t="s">
        <v>129</v>
      </c>
      <c r="B16" s="41" t="s">
        <v>14</v>
      </c>
      <c r="C16" s="69"/>
      <c r="D16" s="81"/>
      <c r="E16" s="81"/>
      <c r="F16" s="34"/>
      <c r="G16" s="34"/>
      <c r="H16" s="34"/>
      <c r="I16" s="34"/>
      <c r="J16" s="113"/>
    </row>
    <row r="17" spans="1:10" ht="31.5" x14ac:dyDescent="0.25">
      <c r="A17" s="42" t="s">
        <v>121</v>
      </c>
      <c r="B17" s="43" t="s">
        <v>262</v>
      </c>
      <c r="C17" s="47" t="s">
        <v>195</v>
      </c>
      <c r="D17" s="44">
        <v>345355</v>
      </c>
      <c r="E17" s="44">
        <v>345355</v>
      </c>
      <c r="F17" s="44">
        <v>330620</v>
      </c>
      <c r="G17" s="44"/>
      <c r="H17" s="44">
        <f>G19</f>
        <v>35800</v>
      </c>
      <c r="I17" s="45">
        <f t="shared" ref="I17:I19" si="2">F17+G17-H17</f>
        <v>294820</v>
      </c>
      <c r="J17" s="111"/>
    </row>
    <row r="18" spans="1:10" s="38" customFormat="1" x14ac:dyDescent="0.25">
      <c r="A18" s="39"/>
      <c r="B18" s="41" t="s">
        <v>31</v>
      </c>
      <c r="C18" s="69"/>
      <c r="D18" s="81"/>
      <c r="E18" s="81"/>
      <c r="F18" s="34"/>
      <c r="G18" s="34"/>
      <c r="H18" s="34"/>
      <c r="I18" s="34"/>
      <c r="J18" s="113"/>
    </row>
    <row r="19" spans="1:10" ht="47.25" x14ac:dyDescent="0.25">
      <c r="A19" s="42" t="s">
        <v>121</v>
      </c>
      <c r="B19" s="43" t="s">
        <v>263</v>
      </c>
      <c r="C19" s="47" t="s">
        <v>264</v>
      </c>
      <c r="D19" s="44">
        <v>35800</v>
      </c>
      <c r="E19" s="44">
        <f>D19</f>
        <v>35800</v>
      </c>
      <c r="F19" s="44">
        <v>0</v>
      </c>
      <c r="G19" s="44">
        <f>E19</f>
        <v>35800</v>
      </c>
      <c r="H19" s="44"/>
      <c r="I19" s="45">
        <f t="shared" si="2"/>
        <v>35800</v>
      </c>
      <c r="J19" s="111"/>
    </row>
  </sheetData>
  <mergeCells count="13">
    <mergeCell ref="A1:I1"/>
    <mergeCell ref="A2:I2"/>
    <mergeCell ref="A4:I4"/>
    <mergeCell ref="F5:I5"/>
    <mergeCell ref="A6:A8"/>
    <mergeCell ref="B6:B8"/>
    <mergeCell ref="C6:E6"/>
    <mergeCell ref="F6:F8"/>
    <mergeCell ref="G6:H7"/>
    <mergeCell ref="I6:I8"/>
    <mergeCell ref="C7:C8"/>
    <mergeCell ref="D7:E7"/>
    <mergeCell ref="A3:I3"/>
  </mergeCells>
  <pageMargins left="0.7" right="0.45" top="0.75" bottom="0.5" header="0.3" footer="0.3"/>
  <pageSetup paperSize="9"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5"/>
  <sheetViews>
    <sheetView topLeftCell="A6" workbookViewId="0">
      <selection activeCell="B13" sqref="B13"/>
    </sheetView>
  </sheetViews>
  <sheetFormatPr defaultColWidth="8.625" defaultRowHeight="15.75" x14ac:dyDescent="0.25"/>
  <cols>
    <col min="1" max="1" width="7.375" style="114" customWidth="1"/>
    <col min="2" max="2" width="63.125" style="26" customWidth="1"/>
    <col min="3" max="3" width="8.625" style="26"/>
    <col min="4" max="4" width="17.375" style="26" customWidth="1"/>
    <col min="5" max="16384" width="8.625" style="26"/>
  </cols>
  <sheetData>
    <row r="3" spans="1:5" s="38" customFormat="1" x14ac:dyDescent="0.25">
      <c r="A3" s="115" t="s">
        <v>76</v>
      </c>
      <c r="B3" s="79" t="s">
        <v>239</v>
      </c>
      <c r="C3" s="66">
        <f>D3-E3</f>
        <v>97601</v>
      </c>
      <c r="D3" s="66">
        <f>'Phuong an (NSTW)'!K19</f>
        <v>166051</v>
      </c>
      <c r="E3" s="37">
        <f>'1.NSCD'!I12</f>
        <v>68450</v>
      </c>
    </row>
    <row r="4" spans="1:5" s="38" customFormat="1" x14ac:dyDescent="0.25">
      <c r="A4" s="115" t="s">
        <v>78</v>
      </c>
      <c r="B4" s="79" t="s">
        <v>247</v>
      </c>
      <c r="C4" s="66" t="e">
        <f>SUM(C5:C15)</f>
        <v>#REF!</v>
      </c>
      <c r="D4" s="66"/>
      <c r="E4" s="37"/>
    </row>
    <row r="5" spans="1:5" ht="31.5" x14ac:dyDescent="0.25">
      <c r="A5" s="31">
        <v>1</v>
      </c>
      <c r="B5" s="50" t="s">
        <v>191</v>
      </c>
      <c r="C5" s="51">
        <v>12000</v>
      </c>
      <c r="D5" s="48" t="s">
        <v>235</v>
      </c>
    </row>
    <row r="6" spans="1:5" ht="31.5" x14ac:dyDescent="0.25">
      <c r="A6" s="31">
        <v>2</v>
      </c>
      <c r="B6" s="50" t="s">
        <v>203</v>
      </c>
      <c r="C6" s="51" t="e">
        <f>'1.NSCD'!#REF!</f>
        <v>#REF!</v>
      </c>
      <c r="D6" s="48" t="s">
        <v>236</v>
      </c>
    </row>
    <row r="7" spans="1:5" ht="31.5" x14ac:dyDescent="0.25">
      <c r="A7" s="31">
        <v>3</v>
      </c>
      <c r="B7" s="72" t="s">
        <v>237</v>
      </c>
      <c r="C7" s="51" t="e">
        <f>'1.NSCD'!#REF!</f>
        <v>#REF!</v>
      </c>
      <c r="D7" s="48" t="s">
        <v>238</v>
      </c>
    </row>
    <row r="8" spans="1:5" ht="31.5" x14ac:dyDescent="0.25">
      <c r="A8" s="31">
        <v>4</v>
      </c>
      <c r="B8" s="72" t="s">
        <v>154</v>
      </c>
      <c r="C8" s="51" t="e">
        <f>'1.NSCD'!#REF!</f>
        <v>#REF!</v>
      </c>
      <c r="D8" s="48" t="s">
        <v>238</v>
      </c>
    </row>
    <row r="9" spans="1:5" x14ac:dyDescent="0.25">
      <c r="A9" s="31">
        <v>5</v>
      </c>
      <c r="B9" s="72" t="s">
        <v>240</v>
      </c>
      <c r="C9" s="51">
        <v>4000</v>
      </c>
      <c r="D9" s="48"/>
    </row>
    <row r="10" spans="1:5" x14ac:dyDescent="0.25">
      <c r="A10" s="31">
        <v>6</v>
      </c>
      <c r="B10" s="72" t="s">
        <v>241</v>
      </c>
      <c r="C10" s="51">
        <v>11000</v>
      </c>
      <c r="D10" s="48"/>
    </row>
    <row r="11" spans="1:5" x14ac:dyDescent="0.25">
      <c r="A11" s="31">
        <v>7</v>
      </c>
      <c r="B11" s="72" t="s">
        <v>242</v>
      </c>
      <c r="C11" s="51">
        <f>98*3000</f>
        <v>294000</v>
      </c>
      <c r="D11" s="126" t="s">
        <v>246</v>
      </c>
    </row>
    <row r="12" spans="1:5" x14ac:dyDescent="0.25">
      <c r="A12" s="31">
        <v>8</v>
      </c>
      <c r="B12" s="72" t="s">
        <v>243</v>
      </c>
      <c r="C12" s="51">
        <v>4000</v>
      </c>
      <c r="D12" s="127"/>
    </row>
    <row r="13" spans="1:5" x14ac:dyDescent="0.25">
      <c r="A13" s="31">
        <v>9</v>
      </c>
      <c r="B13" s="72" t="s">
        <v>244</v>
      </c>
      <c r="C13" s="51">
        <v>3000</v>
      </c>
      <c r="D13" s="127"/>
    </row>
    <row r="14" spans="1:5" x14ac:dyDescent="0.25">
      <c r="A14" s="31">
        <v>10</v>
      </c>
      <c r="B14" s="72" t="s">
        <v>245</v>
      </c>
      <c r="C14" s="51">
        <v>2000</v>
      </c>
      <c r="D14" s="127"/>
    </row>
    <row r="15" spans="1:5" x14ac:dyDescent="0.25">
      <c r="A15" s="31">
        <v>11</v>
      </c>
      <c r="B15" s="72" t="s">
        <v>244</v>
      </c>
      <c r="C15" s="51">
        <v>3000</v>
      </c>
      <c r="D15" s="128"/>
    </row>
  </sheetData>
  <mergeCells count="1">
    <mergeCell ref="D11:D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topLeftCell="A11" zoomScale="110" zoomScaleNormal="110" workbookViewId="0">
      <selection activeCell="K12" sqref="K12"/>
    </sheetView>
  </sheetViews>
  <sheetFormatPr defaultColWidth="8.375" defaultRowHeight="15" x14ac:dyDescent="0.25"/>
  <cols>
    <col min="1" max="1" width="5.25" style="23" customWidth="1"/>
    <col min="2" max="2" width="34.125" style="6" customWidth="1"/>
    <col min="3" max="3" width="13.625" style="6" customWidth="1"/>
    <col min="4" max="4" width="12.625" style="6" customWidth="1"/>
    <col min="5" max="5" width="18.625" style="6" customWidth="1"/>
    <col min="6" max="6" width="11.5" style="6" customWidth="1"/>
    <col min="7" max="16384" width="8.375" style="6"/>
  </cols>
  <sheetData>
    <row r="2" spans="1:7" x14ac:dyDescent="0.25">
      <c r="A2" s="129" t="s">
        <v>168</v>
      </c>
      <c r="B2" s="129"/>
      <c r="C2" s="129"/>
      <c r="D2" s="129"/>
    </row>
    <row r="4" spans="1:7" s="9" customFormat="1" ht="34.5" customHeight="1" x14ac:dyDescent="0.2">
      <c r="A4" s="7" t="s">
        <v>2</v>
      </c>
      <c r="B4" s="8" t="s">
        <v>169</v>
      </c>
      <c r="C4" s="8" t="s">
        <v>170</v>
      </c>
      <c r="D4" s="8" t="s">
        <v>171</v>
      </c>
      <c r="E4" s="8" t="s">
        <v>7</v>
      </c>
    </row>
    <row r="5" spans="1:7" s="9" customFormat="1" ht="34.5" customHeight="1" x14ac:dyDescent="0.2">
      <c r="A5" s="8"/>
      <c r="B5" s="10" t="s">
        <v>172</v>
      </c>
      <c r="C5" s="8"/>
      <c r="D5" s="8"/>
      <c r="E5" s="8"/>
    </row>
    <row r="6" spans="1:7" s="9" customFormat="1" ht="23.25" customHeight="1" x14ac:dyDescent="0.2">
      <c r="A6" s="8"/>
      <c r="B6" s="8" t="s">
        <v>173</v>
      </c>
      <c r="C6" s="8"/>
      <c r="D6" s="11">
        <f>D7+D8+D12</f>
        <v>162000</v>
      </c>
      <c r="E6" s="8"/>
    </row>
    <row r="7" spans="1:7" s="9" customFormat="1" ht="23.25" customHeight="1" x14ac:dyDescent="0.2">
      <c r="A7" s="8">
        <v>1</v>
      </c>
      <c r="B7" s="12" t="s">
        <v>115</v>
      </c>
      <c r="C7" s="13">
        <v>270000</v>
      </c>
      <c r="D7" s="13">
        <f>162000*0.15</f>
        <v>24300</v>
      </c>
      <c r="E7" s="8"/>
    </row>
    <row r="8" spans="1:7" s="9" customFormat="1" ht="23.25" customHeight="1" x14ac:dyDescent="0.2">
      <c r="A8" s="8">
        <v>2</v>
      </c>
      <c r="B8" s="12" t="s">
        <v>117</v>
      </c>
      <c r="C8" s="13">
        <f>SUM(C9:C11)</f>
        <v>652268</v>
      </c>
      <c r="D8" s="13">
        <f>SUM(D9:D11)</f>
        <v>76140</v>
      </c>
      <c r="E8" s="8"/>
    </row>
    <row r="9" spans="1:7" s="19" customFormat="1" ht="36" customHeight="1" x14ac:dyDescent="0.25">
      <c r="A9" s="14" t="s">
        <v>121</v>
      </c>
      <c r="B9" s="15" t="s">
        <v>118</v>
      </c>
      <c r="C9" s="16">
        <v>207068</v>
      </c>
      <c r="D9" s="16">
        <v>21140</v>
      </c>
      <c r="E9" s="17" t="s">
        <v>174</v>
      </c>
      <c r="F9" s="18">
        <v>20</v>
      </c>
    </row>
    <row r="10" spans="1:7" s="19" customFormat="1" ht="36" customHeight="1" x14ac:dyDescent="0.25">
      <c r="A10" s="14" t="s">
        <v>121</v>
      </c>
      <c r="B10" s="15" t="s">
        <v>175</v>
      </c>
      <c r="C10" s="16">
        <v>385000</v>
      </c>
      <c r="D10" s="16">
        <v>52000</v>
      </c>
      <c r="E10" s="17" t="s">
        <v>174</v>
      </c>
      <c r="F10" s="18">
        <v>40</v>
      </c>
    </row>
    <row r="11" spans="1:7" s="19" customFormat="1" ht="36" customHeight="1" x14ac:dyDescent="0.25">
      <c r="A11" s="14" t="s">
        <v>121</v>
      </c>
      <c r="B11" s="15" t="s">
        <v>176</v>
      </c>
      <c r="C11" s="16">
        <v>60200</v>
      </c>
      <c r="D11" s="16">
        <v>3000</v>
      </c>
      <c r="E11" s="17" t="s">
        <v>174</v>
      </c>
      <c r="F11" s="18">
        <v>3</v>
      </c>
    </row>
    <row r="12" spans="1:7" s="9" customFormat="1" ht="34.5" customHeight="1" x14ac:dyDescent="0.2">
      <c r="A12" s="8">
        <v>3</v>
      </c>
      <c r="B12" s="12" t="s">
        <v>120</v>
      </c>
      <c r="C12" s="13">
        <f>SUM(C13:C15)</f>
        <v>102951</v>
      </c>
      <c r="D12" s="13">
        <f>SUM(D13:D15)</f>
        <v>61560</v>
      </c>
      <c r="E12" s="8"/>
    </row>
    <row r="13" spans="1:7" ht="34.5" customHeight="1" x14ac:dyDescent="0.25">
      <c r="A13" s="14" t="s">
        <v>121</v>
      </c>
      <c r="B13" s="17" t="s">
        <v>177</v>
      </c>
      <c r="C13" s="16">
        <v>27753</v>
      </c>
      <c r="D13" s="16">
        <f>C13</f>
        <v>27753</v>
      </c>
      <c r="E13" s="17" t="s">
        <v>174</v>
      </c>
      <c r="G13" s="20"/>
    </row>
    <row r="14" spans="1:7" ht="33.75" customHeight="1" x14ac:dyDescent="0.25">
      <c r="A14" s="14" t="s">
        <v>121</v>
      </c>
      <c r="B14" s="17" t="s">
        <v>124</v>
      </c>
      <c r="C14" s="16">
        <v>47198</v>
      </c>
      <c r="D14" s="16">
        <v>27807</v>
      </c>
      <c r="E14" s="17" t="s">
        <v>174</v>
      </c>
    </row>
    <row r="15" spans="1:7" ht="33.75" customHeight="1" x14ac:dyDescent="0.25">
      <c r="A15" s="14" t="s">
        <v>121</v>
      </c>
      <c r="B15" s="17" t="s">
        <v>125</v>
      </c>
      <c r="C15" s="16">
        <v>28000</v>
      </c>
      <c r="D15" s="16">
        <v>6000</v>
      </c>
      <c r="E15" s="17" t="s">
        <v>174</v>
      </c>
      <c r="F15" s="20"/>
      <c r="G15" s="20"/>
    </row>
    <row r="16" spans="1:7" ht="15.75" x14ac:dyDescent="0.25">
      <c r="A16" s="21"/>
      <c r="B16" s="22"/>
      <c r="C16" s="16"/>
      <c r="D16" s="16"/>
      <c r="E16" s="17"/>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Phuong an (NSTW)</vt:lpstr>
      <vt:lpstr>1.NSCD</vt:lpstr>
      <vt:lpstr>2.Dat</vt:lpstr>
      <vt:lpstr>Sheet2</vt:lpstr>
      <vt:lpstr>Ung quy PTĐ</vt:lpstr>
      <vt:lpstr>'1.NSCD'!Print_Area</vt:lpstr>
      <vt:lpstr>'2.Dat'!Print_Area</vt:lpstr>
      <vt:lpstr>'Phuong an (NSTW)'!Print_Area</vt:lpstr>
      <vt:lpstr>Sheet2!Print_Area</vt:lpstr>
      <vt:lpstr>'1.NSCD'!Print_Titles</vt:lpstr>
      <vt:lpstr>'2.Dat'!Print_Titles</vt:lpstr>
      <vt:lpstr>'Phuong an (NSTW)'!Print_Titles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MrLong</cp:lastModifiedBy>
  <cp:lastPrinted>2023-12-04T06:56:36Z</cp:lastPrinted>
  <dcterms:created xsi:type="dcterms:W3CDTF">2023-07-19T13:03:44Z</dcterms:created>
  <dcterms:modified xsi:type="dcterms:W3CDTF">2023-12-04T06:58:02Z</dcterms:modified>
</cp:coreProperties>
</file>